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.2026 해운대수목원_안덕하\00.2026_장기대관\2026_하반기_장기대관\"/>
    </mc:Choice>
  </mc:AlternateContent>
  <xr:revisionPtr revIDLastSave="0" documentId="13_ncr:1_{80CDDCF2-39C5-4459-BFDB-39DDE5FC3B49}" xr6:coauthVersionLast="47" xr6:coauthVersionMax="47" xr10:uidLastSave="{00000000-0000-0000-0000-000000000000}"/>
  <bookViews>
    <workbookView xWindow="28680" yWindow="-120" windowWidth="29040" windowHeight="15720" activeTab="3" xr2:uid="{5F217652-D013-42CC-9939-B6187693CD09}"/>
  </bookViews>
  <sheets>
    <sheet name="축구장" sheetId="2" r:id="rId1"/>
    <sheet name="풋살장" sheetId="4" r:id="rId2"/>
    <sheet name="족구장" sheetId="1" r:id="rId3"/>
    <sheet name="테니스장" sheetId="3" r:id="rId4"/>
  </sheets>
  <definedNames>
    <definedName name="_xlnm._FilterDatabase" localSheetId="2" hidden="1">족구장!$A$1:$K$59</definedName>
    <definedName name="_xlnm._FilterDatabase" localSheetId="3" hidden="1">테니스장!$A$1:$K$43</definedName>
    <definedName name="_xlnm._FilterDatabase" localSheetId="1" hidden="1">풋살장!$A$1:$K$27</definedName>
    <definedName name="_xlnm.Print_Area" localSheetId="2">족구장!$A$1:$K$59</definedName>
    <definedName name="_xlnm.Print_Area" localSheetId="0">축구장!$A$1:$K$13</definedName>
    <definedName name="_xlnm.Print_Area" localSheetId="3">테니스장!$A$1:$K$43</definedName>
    <definedName name="_xlnm.Print_Area" localSheetId="1">풋살장!$A$1:$K$27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9" i="3" l="1"/>
  <c r="I39" i="3"/>
  <c r="J4" i="3"/>
  <c r="J9" i="3" s="1"/>
  <c r="I4" i="3"/>
  <c r="I19" i="3" s="1"/>
  <c r="J53" i="1"/>
  <c r="I53" i="1"/>
  <c r="J4" i="1"/>
  <c r="I4" i="1"/>
  <c r="I46" i="1" s="1"/>
  <c r="J25" i="4"/>
  <c r="I25" i="4"/>
  <c r="J4" i="4"/>
  <c r="J10" i="4" s="1"/>
  <c r="I4" i="4"/>
  <c r="I13" i="4" s="1"/>
  <c r="I12" i="2"/>
  <c r="J12" i="2"/>
  <c r="J4" i="2"/>
  <c r="I4" i="2"/>
  <c r="I10" i="2" s="1"/>
  <c r="D4" i="2"/>
  <c r="D6" i="2" s="1"/>
  <c r="E19" i="3"/>
  <c r="F19" i="3"/>
  <c r="G19" i="3"/>
  <c r="H19" i="3"/>
  <c r="D19" i="3"/>
  <c r="J14" i="3"/>
  <c r="I14" i="3"/>
  <c r="I9" i="3"/>
  <c r="H39" i="3"/>
  <c r="H34" i="3"/>
  <c r="H29" i="3"/>
  <c r="H24" i="3"/>
  <c r="H14" i="3"/>
  <c r="H9" i="3"/>
  <c r="H4" i="3"/>
  <c r="G39" i="3"/>
  <c r="G34" i="3"/>
  <c r="G29" i="3"/>
  <c r="G24" i="3"/>
  <c r="G14" i="3"/>
  <c r="G9" i="3"/>
  <c r="G4" i="3"/>
  <c r="F39" i="3"/>
  <c r="F34" i="3"/>
  <c r="F29" i="3"/>
  <c r="F24" i="3"/>
  <c r="F14" i="3"/>
  <c r="F9" i="3"/>
  <c r="F4" i="3"/>
  <c r="E39" i="3"/>
  <c r="E34" i="3"/>
  <c r="E29" i="3"/>
  <c r="E24" i="3"/>
  <c r="E14" i="3"/>
  <c r="E9" i="3"/>
  <c r="E4" i="3"/>
  <c r="D39" i="3"/>
  <c r="D34" i="3"/>
  <c r="D29" i="3"/>
  <c r="D24" i="3"/>
  <c r="D14" i="3"/>
  <c r="D9" i="3"/>
  <c r="D4" i="3"/>
  <c r="E25" i="1"/>
  <c r="F25" i="1"/>
  <c r="G25" i="1"/>
  <c r="H25" i="1"/>
  <c r="I25" i="1"/>
  <c r="D25" i="1"/>
  <c r="H53" i="1"/>
  <c r="H46" i="1"/>
  <c r="H39" i="1"/>
  <c r="H32" i="1"/>
  <c r="H18" i="1"/>
  <c r="H11" i="1"/>
  <c r="H4" i="1"/>
  <c r="G53" i="1"/>
  <c r="G46" i="1"/>
  <c r="G39" i="1"/>
  <c r="G32" i="1"/>
  <c r="G18" i="1"/>
  <c r="G11" i="1"/>
  <c r="G4" i="1"/>
  <c r="F53" i="1"/>
  <c r="F46" i="1"/>
  <c r="F39" i="1"/>
  <c r="F32" i="1"/>
  <c r="F18" i="1"/>
  <c r="F11" i="1"/>
  <c r="F4" i="1"/>
  <c r="E53" i="1"/>
  <c r="E46" i="1"/>
  <c r="E39" i="1"/>
  <c r="E32" i="1"/>
  <c r="E18" i="1"/>
  <c r="E11" i="1"/>
  <c r="E4" i="1"/>
  <c r="D53" i="1"/>
  <c r="D46" i="1"/>
  <c r="D39" i="1"/>
  <c r="D32" i="1"/>
  <c r="D18" i="1"/>
  <c r="D11" i="1"/>
  <c r="D4" i="1"/>
  <c r="E13" i="4"/>
  <c r="F13" i="4"/>
  <c r="G13" i="4"/>
  <c r="H13" i="4"/>
  <c r="D13" i="4"/>
  <c r="D4" i="4"/>
  <c r="D25" i="4" s="1"/>
  <c r="J16" i="4"/>
  <c r="H25" i="4"/>
  <c r="H22" i="4"/>
  <c r="H19" i="4"/>
  <c r="H16" i="4"/>
  <c r="H10" i="4"/>
  <c r="H7" i="4"/>
  <c r="H4" i="4"/>
  <c r="G25" i="4"/>
  <c r="G22" i="4"/>
  <c r="G19" i="4"/>
  <c r="G16" i="4"/>
  <c r="G10" i="4"/>
  <c r="G7" i="4"/>
  <c r="G4" i="4"/>
  <c r="F25" i="4"/>
  <c r="F22" i="4"/>
  <c r="F19" i="4"/>
  <c r="F16" i="4"/>
  <c r="F10" i="4"/>
  <c r="F7" i="4"/>
  <c r="F4" i="4"/>
  <c r="E25" i="4"/>
  <c r="E22" i="4"/>
  <c r="E19" i="4"/>
  <c r="E16" i="4"/>
  <c r="E10" i="4"/>
  <c r="E7" i="4"/>
  <c r="E4" i="4"/>
  <c r="D22" i="4"/>
  <c r="I6" i="2"/>
  <c r="H12" i="2"/>
  <c r="H10" i="2"/>
  <c r="H8" i="2"/>
  <c r="H6" i="2"/>
  <c r="H4" i="2"/>
  <c r="E12" i="2"/>
  <c r="G12" i="2"/>
  <c r="G10" i="2"/>
  <c r="G8" i="2"/>
  <c r="G6" i="2"/>
  <c r="G4" i="2"/>
  <c r="F12" i="2"/>
  <c r="F10" i="2"/>
  <c r="F8" i="2"/>
  <c r="F6" i="2"/>
  <c r="F4" i="2"/>
  <c r="J6" i="2"/>
  <c r="J8" i="2" s="1"/>
  <c r="J10" i="2" s="1"/>
  <c r="E4" i="2"/>
  <c r="E8" i="2"/>
  <c r="D10" i="2"/>
  <c r="D8" i="2"/>
  <c r="J29" i="3" l="1"/>
  <c r="J34" i="3"/>
  <c r="J24" i="3"/>
  <c r="J19" i="3"/>
  <c r="I24" i="3"/>
  <c r="I29" i="3"/>
  <c r="I34" i="3"/>
  <c r="J11" i="1"/>
  <c r="J18" i="1"/>
  <c r="J32" i="1"/>
  <c r="J39" i="1"/>
  <c r="J25" i="1"/>
  <c r="J46" i="1"/>
  <c r="I11" i="1"/>
  <c r="I18" i="1"/>
  <c r="I32" i="1"/>
  <c r="I39" i="1"/>
  <c r="J22" i="4"/>
  <c r="J7" i="4"/>
  <c r="J13" i="4"/>
  <c r="J19" i="4"/>
  <c r="I10" i="4"/>
  <c r="I16" i="4"/>
  <c r="I19" i="4"/>
  <c r="I22" i="4"/>
  <c r="I7" i="4"/>
  <c r="I8" i="2"/>
  <c r="D12" i="2"/>
  <c r="D19" i="4"/>
  <c r="D10" i="4"/>
  <c r="D7" i="4"/>
  <c r="D16" i="4"/>
  <c r="E10" i="2"/>
  <c r="E6" i="2"/>
</calcChain>
</file>

<file path=xl/sharedStrings.xml><?xml version="1.0" encoding="utf-8"?>
<sst xmlns="http://schemas.openxmlformats.org/spreadsheetml/2006/main" count="963" uniqueCount="57">
  <si>
    <t>차시</t>
    <phoneticPr fontId="3" type="noConversion"/>
  </si>
  <si>
    <t>시간</t>
    <phoneticPr fontId="3" type="noConversion"/>
  </si>
  <si>
    <t>요금</t>
    <phoneticPr fontId="3" type="noConversion"/>
  </si>
  <si>
    <t>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</si>
  <si>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</si>
  <si>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</si>
  <si>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</si>
  <si>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</si>
  <si>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</si>
  <si>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</si>
  <si>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>비고</t>
    <phoneticPr fontId="3" type="noConversion"/>
  </si>
  <si>
    <t>1차</t>
    <phoneticPr fontId="3" type="noConversion"/>
  </si>
  <si>
    <t>7시~9시(2시간)</t>
    <phoneticPr fontId="3" type="noConversion"/>
  </si>
  <si>
    <t>1번코트</t>
    <phoneticPr fontId="3" type="noConversion"/>
  </si>
  <si>
    <t>(팀명)</t>
    <phoneticPr fontId="3" type="noConversion"/>
  </si>
  <si>
    <t>2번코트</t>
    <phoneticPr fontId="3" type="noConversion"/>
  </si>
  <si>
    <t>3번코트</t>
  </si>
  <si>
    <t>4번코트</t>
  </si>
  <si>
    <t>5번코트</t>
  </si>
  <si>
    <t>6번코트</t>
  </si>
  <si>
    <t>2차</t>
    <phoneticPr fontId="3" type="noConversion"/>
  </si>
  <si>
    <t>9시~11시(2시간)</t>
    <phoneticPr fontId="3" type="noConversion"/>
  </si>
  <si>
    <t>3차</t>
  </si>
  <si>
    <t>11시~13시(2시간)</t>
    <phoneticPr fontId="3" type="noConversion"/>
  </si>
  <si>
    <t>4차</t>
  </si>
  <si>
    <t>13시~14시(1시간)</t>
    <phoneticPr fontId="3" type="noConversion"/>
  </si>
  <si>
    <t>5차</t>
    <phoneticPr fontId="3" type="noConversion"/>
  </si>
  <si>
    <t>14시~16시(2시간)</t>
    <phoneticPr fontId="3" type="noConversion"/>
  </si>
  <si>
    <t>6차</t>
    <phoneticPr fontId="3" type="noConversion"/>
  </si>
  <si>
    <t>16시~18시(2시간)</t>
    <phoneticPr fontId="3" type="noConversion"/>
  </si>
  <si>
    <t>7차</t>
    <phoneticPr fontId="3" type="noConversion"/>
  </si>
  <si>
    <t>18시~20시(2시간)</t>
    <phoneticPr fontId="3" type="noConversion"/>
  </si>
  <si>
    <t>8차(야간)</t>
    <phoneticPr fontId="3" type="noConversion"/>
  </si>
  <si>
    <t>20시~22시(2시간)</t>
    <phoneticPr fontId="3" type="noConversion"/>
  </si>
  <si>
    <t>조명사용료 2시간(20:00~22:00) 2만원 포함</t>
    <phoneticPr fontId="3" type="noConversion"/>
  </si>
  <si>
    <t>07:00~10:00</t>
    <phoneticPr fontId="3" type="noConversion"/>
  </si>
  <si>
    <t>10:00~13:00</t>
    <phoneticPr fontId="3" type="noConversion"/>
  </si>
  <si>
    <t>13:00~16:00</t>
    <phoneticPr fontId="3" type="noConversion"/>
  </si>
  <si>
    <t>16:00~19:00</t>
    <phoneticPr fontId="3" type="noConversion"/>
  </si>
  <si>
    <t>5차(야간)</t>
    <phoneticPr fontId="3" type="noConversion"/>
  </si>
  <si>
    <t>19:00~22:00</t>
    <phoneticPr fontId="3" type="noConversion"/>
  </si>
  <si>
    <t>5번코트</t>
    <phoneticPr fontId="3" type="noConversion"/>
  </si>
  <si>
    <t>6번코트</t>
    <phoneticPr fontId="3" type="noConversion"/>
  </si>
  <si>
    <t>7번코트</t>
    <phoneticPr fontId="3" type="noConversion"/>
  </si>
  <si>
    <t>8번코트</t>
    <phoneticPr fontId="3" type="noConversion"/>
  </si>
  <si>
    <t xml:space="preserve"> 조명사용료 2시간(20:00~22:00) 2만원 포함</t>
    <phoneticPr fontId="3" type="noConversion"/>
  </si>
  <si>
    <t>일수</t>
    <phoneticPr fontId="3" type="noConversion"/>
  </si>
  <si>
    <t>요일</t>
    <phoneticPr fontId="3" type="noConversion"/>
  </si>
  <si>
    <t>요금</t>
    <phoneticPr fontId="3" type="noConversion"/>
  </si>
  <si>
    <t>팀명</t>
    <phoneticPr fontId="3" type="noConversion"/>
  </si>
  <si>
    <t>24+공휴일2</t>
    <phoneticPr fontId="3" type="noConversion"/>
  </si>
  <si>
    <t>26+공휴일1</t>
    <phoneticPr fontId="3" type="noConversion"/>
  </si>
  <si>
    <t>이용요금표 및 배치표 (축구장 7월~12월)</t>
    <phoneticPr fontId="3" type="noConversion"/>
  </si>
  <si>
    <t>이용요금 및 배치표 풋살장 (7월~12월)</t>
    <phoneticPr fontId="3" type="noConversion"/>
  </si>
  <si>
    <t>이용요금 및 배치표 (족구장 7월~12월)</t>
    <phoneticPr fontId="3" type="noConversion"/>
  </si>
  <si>
    <t>이용요금 및 배치표 (테니스장 7월~12월)</t>
    <phoneticPr fontId="3" type="noConversion"/>
  </si>
  <si>
    <t>23+공휴일2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</si>
</sst>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?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>
      <alignment vertical="center"/>
    </xf>
    <xf numFmtId="20" fontId="0" fillId="0" borderId="17" xfId="0" applyNumberFormat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0" fontId="0" fillId="0" borderId="18" xfId="0" applyBorder="1">
      <alignment vertical="center"/>
    </xf>
    <xf numFmtId="176" fontId="0" fillId="0" borderId="0" xfId="0" applyNumberFormat="1">
      <alignment vertical="center"/>
    </xf>
    <xf numFmtId="0" fontId="7" fillId="0" borderId="8" xfId="0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20" fontId="0" fillId="0" borderId="8" xfId="0" applyNumberFormat="1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906F-A4BC-4200-8725-C6E94615EB6C}">
  <sheetPr>
    <pageSetUpPr fitToPage="1"/>
  </sheetPr>
  <dimension ref="A1:K16"/>
  <sheetViews>
    <sheetView view="pageBreakPreview" zoomScale="130" zoomScaleNormal="100" zoomScaleSheetLayoutView="130" workbookViewId="0">
      <selection activeCell="I4" sqref="I4"/>
    </sheetView>
  </sheetViews>
  <sheetFormatPr defaultRowHeight="16.5" x14ac:dyDescent="0.3"/>
  <cols>
    <col min="1" max="1" width="16.25" customWidth="1"/>
    <col min="2" max="2" width="11.75" bestFit="1" customWidth="1"/>
    <col min="3" max="3" width="11.75" customWidth="1"/>
    <col min="4" max="4" width="12.5" customWidth="1"/>
    <col min="5" max="5" width="14.375" bestFit="1" customWidth="1"/>
    <col min="6" max="10" width="12.5" customWidth="1"/>
    <col min="11" max="11" width="36.5" bestFit="1" customWidth="1"/>
    <col min="12" max="12" width="9" customWidth="1"/>
  </cols>
  <sheetData>
    <row r="1" spans="1:11" ht="42" customHeight="1" thickBot="1" x14ac:dyDescent="0.35">
      <c r="A1" s="31" t="s">
        <v>52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8.5" customHeight="1" x14ac:dyDescent="0.3">
      <c r="A2" s="32" t="s">
        <v>0</v>
      </c>
      <c r="B2" s="34" t="s">
        <v>1</v>
      </c>
      <c r="C2" s="21" t="s">
        <v>47</v>
      </c>
      <c r="D2" s="21" t="s">
        <v>3</v>
      </c>
      <c r="E2" s="21" t="s">
        <v>4</v>
      </c>
      <c r="F2" s="21" t="s">
        <v>5</v>
      </c>
      <c r="G2" s="21" t="s">
        <v>6</v>
      </c>
      <c r="H2" s="21" t="s">
        <v>7</v>
      </c>
      <c r="I2" s="21" t="s">
        <v>8</v>
      </c>
      <c r="J2" s="21" t="s">
        <v>9</v>
      </c>
      <c r="K2" s="2" t="s">
        <v>10</v>
      </c>
    </row>
    <row r="3" spans="1:11" ht="37.5" customHeight="1" x14ac:dyDescent="0.3">
      <c r="A3" s="33"/>
      <c r="B3" s="35"/>
      <c r="C3" s="22" t="s">
        <v>46</v>
      </c>
      <c r="D3" s="17">
        <v>26</v>
      </c>
      <c r="E3" s="17" t="s">
        <v>50</v>
      </c>
      <c r="F3" s="17">
        <v>26</v>
      </c>
      <c r="G3" s="17">
        <v>27</v>
      </c>
      <c r="H3" s="17" t="s">
        <v>51</v>
      </c>
      <c r="I3" s="17" t="s">
        <v>56</v>
      </c>
      <c r="J3" s="24">
        <v>26</v>
      </c>
      <c r="K3" s="4"/>
    </row>
    <row r="4" spans="1:11" ht="28.5" customHeight="1" x14ac:dyDescent="0.3">
      <c r="A4" s="25" t="s">
        <v>11</v>
      </c>
      <c r="B4" s="27" t="s">
        <v>35</v>
      </c>
      <c r="C4" s="19" t="s">
        <v>48</v>
      </c>
      <c r="D4" s="6">
        <f>180000*26</f>
        <v>4680000</v>
      </c>
      <c r="E4" s="6">
        <f>(24*120000)+(2*180000)</f>
        <v>3240000</v>
      </c>
      <c r="F4" s="6">
        <f>120000*26</f>
        <v>3120000</v>
      </c>
      <c r="G4" s="6">
        <f>120000*27</f>
        <v>3240000</v>
      </c>
      <c r="H4" s="6">
        <f>(26*120000)+(180000*1)</f>
        <v>3300000</v>
      </c>
      <c r="I4" s="6">
        <f>(23*120000)+(2*180000)</f>
        <v>3120000</v>
      </c>
      <c r="J4" s="6">
        <f>26*180000</f>
        <v>4680000</v>
      </c>
      <c r="K4" s="7"/>
    </row>
    <row r="5" spans="1:11" ht="28.5" customHeight="1" x14ac:dyDescent="0.3">
      <c r="A5" s="26"/>
      <c r="B5" s="28"/>
      <c r="C5" s="19" t="s">
        <v>49</v>
      </c>
      <c r="D5" s="10" t="s">
        <v>14</v>
      </c>
      <c r="E5" s="10" t="s">
        <v>14</v>
      </c>
      <c r="F5" s="10" t="s">
        <v>14</v>
      </c>
      <c r="G5" s="10" t="s">
        <v>14</v>
      </c>
      <c r="H5" s="10" t="s">
        <v>14</v>
      </c>
      <c r="I5" s="10" t="s">
        <v>14</v>
      </c>
      <c r="J5" s="10" t="s">
        <v>14</v>
      </c>
      <c r="K5" s="7"/>
    </row>
    <row r="6" spans="1:11" ht="28.5" customHeight="1" x14ac:dyDescent="0.3">
      <c r="A6" s="25" t="s">
        <v>20</v>
      </c>
      <c r="B6" s="27" t="s">
        <v>36</v>
      </c>
      <c r="C6" s="19" t="s">
        <v>48</v>
      </c>
      <c r="D6" s="6">
        <f t="shared" ref="D6:J6" si="0">D4</f>
        <v>4680000</v>
      </c>
      <c r="E6" s="6">
        <f t="shared" si="0"/>
        <v>3240000</v>
      </c>
      <c r="F6" s="6">
        <f t="shared" si="0"/>
        <v>3120000</v>
      </c>
      <c r="G6" s="6">
        <f t="shared" si="0"/>
        <v>3240000</v>
      </c>
      <c r="H6" s="6">
        <f t="shared" si="0"/>
        <v>3300000</v>
      </c>
      <c r="I6" s="6">
        <f t="shared" si="0"/>
        <v>3120000</v>
      </c>
      <c r="J6" s="6">
        <f t="shared" si="0"/>
        <v>4680000</v>
      </c>
      <c r="K6" s="7"/>
    </row>
    <row r="7" spans="1:11" ht="28.5" customHeight="1" x14ac:dyDescent="0.3">
      <c r="A7" s="26"/>
      <c r="B7" s="28"/>
      <c r="C7" s="19" t="s">
        <v>49</v>
      </c>
      <c r="D7" s="10" t="s">
        <v>14</v>
      </c>
      <c r="E7" s="10" t="s">
        <v>14</v>
      </c>
      <c r="F7" s="10" t="s">
        <v>14</v>
      </c>
      <c r="G7" s="10" t="s">
        <v>14</v>
      </c>
      <c r="H7" s="10" t="s">
        <v>14</v>
      </c>
      <c r="I7" s="10" t="s">
        <v>14</v>
      </c>
      <c r="J7" s="10" t="s">
        <v>14</v>
      </c>
      <c r="K7" s="7"/>
    </row>
    <row r="8" spans="1:11" ht="28.5" customHeight="1" x14ac:dyDescent="0.3">
      <c r="A8" s="25" t="s">
        <v>22</v>
      </c>
      <c r="B8" s="27" t="s">
        <v>37</v>
      </c>
      <c r="C8" s="19" t="s">
        <v>48</v>
      </c>
      <c r="D8" s="6">
        <f>D4</f>
        <v>4680000</v>
      </c>
      <c r="E8" s="6">
        <f>E4</f>
        <v>3240000</v>
      </c>
      <c r="F8" s="6">
        <f>F6</f>
        <v>3120000</v>
      </c>
      <c r="G8" s="6">
        <f>G4</f>
        <v>3240000</v>
      </c>
      <c r="H8" s="6">
        <f>H4</f>
        <v>3300000</v>
      </c>
      <c r="I8" s="6">
        <f>I4</f>
        <v>3120000</v>
      </c>
      <c r="J8" s="6">
        <f>J6</f>
        <v>4680000</v>
      </c>
      <c r="K8" s="7"/>
    </row>
    <row r="9" spans="1:11" ht="28.5" customHeight="1" x14ac:dyDescent="0.3">
      <c r="A9" s="26"/>
      <c r="B9" s="28"/>
      <c r="C9" s="19" t="s">
        <v>49</v>
      </c>
      <c r="D9" s="10" t="s">
        <v>14</v>
      </c>
      <c r="E9" s="10" t="s">
        <v>14</v>
      </c>
      <c r="F9" s="10" t="s">
        <v>14</v>
      </c>
      <c r="G9" s="10" t="s">
        <v>14</v>
      </c>
      <c r="H9" s="10" t="s">
        <v>14</v>
      </c>
      <c r="I9" s="10" t="s">
        <v>14</v>
      </c>
      <c r="J9" s="10" t="s">
        <v>14</v>
      </c>
      <c r="K9" s="7"/>
    </row>
    <row r="10" spans="1:11" ht="28.5" customHeight="1" x14ac:dyDescent="0.3">
      <c r="A10" s="25" t="s">
        <v>24</v>
      </c>
      <c r="B10" s="27" t="s">
        <v>38</v>
      </c>
      <c r="C10" s="19" t="s">
        <v>48</v>
      </c>
      <c r="D10" s="6">
        <f>D4</f>
        <v>4680000</v>
      </c>
      <c r="E10" s="6">
        <f>E4</f>
        <v>3240000</v>
      </c>
      <c r="F10" s="6">
        <f>F8</f>
        <v>3120000</v>
      </c>
      <c r="G10" s="6">
        <f>G4</f>
        <v>3240000</v>
      </c>
      <c r="H10" s="6">
        <f>H4</f>
        <v>3300000</v>
      </c>
      <c r="I10" s="6">
        <f>I4</f>
        <v>3120000</v>
      </c>
      <c r="J10" s="6">
        <f>J8</f>
        <v>4680000</v>
      </c>
      <c r="K10" s="7"/>
    </row>
    <row r="11" spans="1:11" ht="28.5" customHeight="1" x14ac:dyDescent="0.3">
      <c r="A11" s="26"/>
      <c r="B11" s="28"/>
      <c r="C11" s="19" t="s">
        <v>49</v>
      </c>
      <c r="D11" s="10" t="s">
        <v>14</v>
      </c>
      <c r="E11" s="10" t="s">
        <v>14</v>
      </c>
      <c r="F11" s="10" t="s">
        <v>14</v>
      </c>
      <c r="G11" s="10" t="s">
        <v>14</v>
      </c>
      <c r="H11" s="10" t="s">
        <v>14</v>
      </c>
      <c r="I11" s="10" t="s">
        <v>14</v>
      </c>
      <c r="J11" s="10" t="s">
        <v>14</v>
      </c>
      <c r="K11" s="7"/>
    </row>
    <row r="12" spans="1:11" ht="28.5" customHeight="1" x14ac:dyDescent="0.3">
      <c r="A12" s="25" t="s">
        <v>39</v>
      </c>
      <c r="B12" s="27" t="s">
        <v>40</v>
      </c>
      <c r="C12" s="19" t="s">
        <v>48</v>
      </c>
      <c r="D12" s="6">
        <f>D4+(20000*26)</f>
        <v>5200000</v>
      </c>
      <c r="E12" s="6">
        <f>E4+(20000*26)</f>
        <v>3760000</v>
      </c>
      <c r="F12" s="6">
        <f>F4+(20000*26)</f>
        <v>3640000</v>
      </c>
      <c r="G12" s="6">
        <f>G4+(20000*27)</f>
        <v>3780000</v>
      </c>
      <c r="H12" s="6">
        <f>H4+(20000*27)</f>
        <v>3840000</v>
      </c>
      <c r="I12" s="6">
        <f>I4+(20000*25)</f>
        <v>3620000</v>
      </c>
      <c r="J12" s="6">
        <f>J4+(20000*26)</f>
        <v>5200000</v>
      </c>
      <c r="K12" s="11" t="s">
        <v>34</v>
      </c>
    </row>
    <row r="13" spans="1:11" ht="28.5" customHeight="1" thickBot="1" x14ac:dyDescent="0.35">
      <c r="A13" s="29"/>
      <c r="B13" s="30"/>
      <c r="C13" s="20" t="s">
        <v>49</v>
      </c>
      <c r="D13" s="14" t="s">
        <v>14</v>
      </c>
      <c r="E13" s="14" t="s">
        <v>14</v>
      </c>
      <c r="F13" s="14" t="s">
        <v>14</v>
      </c>
      <c r="G13" s="14" t="s">
        <v>14</v>
      </c>
      <c r="H13" s="14" t="s">
        <v>14</v>
      </c>
      <c r="I13" s="14" t="s">
        <v>14</v>
      </c>
      <c r="J13" s="14" t="s">
        <v>14</v>
      </c>
      <c r="K13" s="15"/>
    </row>
    <row r="15" spans="1:11" s="8" customFormat="1" x14ac:dyDescent="0.3">
      <c r="D15" s="18"/>
      <c r="E15" s="18"/>
      <c r="F15" s="18"/>
      <c r="G15" s="18"/>
      <c r="H15" s="18"/>
      <c r="I15" s="18"/>
      <c r="J15" s="18"/>
    </row>
    <row r="16" spans="1:11" s="8" customFormat="1" x14ac:dyDescent="0.3">
      <c r="D16" s="18"/>
      <c r="E16" s="18"/>
      <c r="F16" s="18"/>
      <c r="G16" s="18"/>
      <c r="H16" s="18"/>
      <c r="I16" s="18"/>
      <c r="J16" s="18"/>
    </row>
  </sheetData>
  <mergeCells count="13">
    <mergeCell ref="A6:A7"/>
    <mergeCell ref="B6:B7"/>
    <mergeCell ref="A1:K1"/>
    <mergeCell ref="A2:A3"/>
    <mergeCell ref="B2:B3"/>
    <mergeCell ref="A4:A5"/>
    <mergeCell ref="B4:B5"/>
    <mergeCell ref="A8:A9"/>
    <mergeCell ref="B8:B9"/>
    <mergeCell ref="A10:A11"/>
    <mergeCell ref="B10:B11"/>
    <mergeCell ref="A12:A13"/>
    <mergeCell ref="B12:B13"/>
  </mergeCells>
  <phoneticPr fontId="3" type="noConversion"/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BDE7C-DD3A-4101-B8CE-780E9BB69190}">
  <sheetPr>
    <pageSetUpPr fitToPage="1"/>
  </sheetPr>
  <dimension ref="A1:K29"/>
  <sheetViews>
    <sheetView view="pageBreakPreview" zoomScaleNormal="55" zoomScaleSheetLayoutView="100" workbookViewId="0">
      <pane xSplit="3" ySplit="3" topLeftCell="D16" activePane="bottomRight" state="frozen"/>
      <selection pane="topRight" activeCell="D1" sqref="D1"/>
      <selection pane="bottomLeft" activeCell="A4" sqref="A4"/>
      <selection pane="bottomRight" activeCell="J25" sqref="J25"/>
    </sheetView>
  </sheetViews>
  <sheetFormatPr defaultRowHeight="16.5" x14ac:dyDescent="0.3"/>
  <cols>
    <col min="1" max="1" width="16.25" customWidth="1"/>
    <col min="2" max="3" width="18.25" customWidth="1"/>
    <col min="4" max="4" width="12.5" customWidth="1"/>
    <col min="5" max="5" width="14.375" bestFit="1" customWidth="1"/>
    <col min="6" max="10" width="12.5" customWidth="1"/>
    <col min="11" max="11" width="36.5" bestFit="1" customWidth="1"/>
  </cols>
  <sheetData>
    <row r="1" spans="1:11" ht="42" customHeight="1" thickBot="1" x14ac:dyDescent="0.35">
      <c r="A1" s="39" t="s">
        <v>53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28.5" customHeight="1" x14ac:dyDescent="0.3">
      <c r="A2" s="32" t="s">
        <v>0</v>
      </c>
      <c r="B2" s="34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2" t="s">
        <v>10</v>
      </c>
    </row>
    <row r="3" spans="1:11" ht="35.25" customHeight="1" x14ac:dyDescent="0.3">
      <c r="A3" s="33"/>
      <c r="B3" s="35"/>
      <c r="C3" s="23" t="s">
        <v>46</v>
      </c>
      <c r="D3" s="17">
        <v>26</v>
      </c>
      <c r="E3" s="17" t="s">
        <v>50</v>
      </c>
      <c r="F3" s="17">
        <v>26</v>
      </c>
      <c r="G3" s="17">
        <v>27</v>
      </c>
      <c r="H3" s="17" t="s">
        <v>51</v>
      </c>
      <c r="I3" s="17" t="s">
        <v>56</v>
      </c>
      <c r="J3" s="24">
        <v>26</v>
      </c>
      <c r="K3" s="4"/>
    </row>
    <row r="4" spans="1:11" ht="28.5" customHeight="1" x14ac:dyDescent="0.3">
      <c r="A4" s="25" t="s">
        <v>11</v>
      </c>
      <c r="B4" s="27" t="s">
        <v>12</v>
      </c>
      <c r="C4" s="5" t="s">
        <v>2</v>
      </c>
      <c r="D4" s="6">
        <f>60000*26</f>
        <v>1560000</v>
      </c>
      <c r="E4" s="6">
        <f>(40000*24)+(60000*2)</f>
        <v>1080000</v>
      </c>
      <c r="F4" s="6">
        <f>26*40000</f>
        <v>1040000</v>
      </c>
      <c r="G4" s="6">
        <f>40000*27</f>
        <v>1080000</v>
      </c>
      <c r="H4" s="6">
        <f>(26*40000)+(1*60000)</f>
        <v>1100000</v>
      </c>
      <c r="I4" s="6">
        <f>(40000*23)+(2*60000)</f>
        <v>1040000</v>
      </c>
      <c r="J4" s="6">
        <f>60000*26</f>
        <v>1560000</v>
      </c>
      <c r="K4" s="7"/>
    </row>
    <row r="5" spans="1:11" ht="28.5" customHeight="1" x14ac:dyDescent="0.3">
      <c r="A5" s="36"/>
      <c r="B5" s="37"/>
      <c r="C5" s="5" t="s">
        <v>13</v>
      </c>
      <c r="D5" s="9" t="s">
        <v>14</v>
      </c>
      <c r="E5" s="9" t="s">
        <v>14</v>
      </c>
      <c r="F5" s="9" t="s">
        <v>14</v>
      </c>
      <c r="G5" s="9" t="s">
        <v>14</v>
      </c>
      <c r="H5" s="9" t="s">
        <v>14</v>
      </c>
      <c r="I5" s="9" t="s">
        <v>14</v>
      </c>
      <c r="J5" s="9" t="s">
        <v>14</v>
      </c>
      <c r="K5" s="7"/>
    </row>
    <row r="6" spans="1:11" ht="28.5" customHeight="1" x14ac:dyDescent="0.3">
      <c r="A6" s="36"/>
      <c r="B6" s="37"/>
      <c r="C6" s="5" t="s">
        <v>15</v>
      </c>
      <c r="D6" s="9" t="s">
        <v>14</v>
      </c>
      <c r="E6" s="9" t="s">
        <v>14</v>
      </c>
      <c r="F6" s="9" t="s">
        <v>14</v>
      </c>
      <c r="G6" s="9" t="s">
        <v>14</v>
      </c>
      <c r="H6" s="9" t="s">
        <v>14</v>
      </c>
      <c r="I6" s="9" t="s">
        <v>14</v>
      </c>
      <c r="J6" s="9" t="s">
        <v>14</v>
      </c>
      <c r="K6" s="7"/>
    </row>
    <row r="7" spans="1:11" ht="28.5" customHeight="1" x14ac:dyDescent="0.3">
      <c r="A7" s="25" t="s">
        <v>20</v>
      </c>
      <c r="B7" s="27" t="s">
        <v>21</v>
      </c>
      <c r="C7" s="5" t="s">
        <v>2</v>
      </c>
      <c r="D7" s="6">
        <f t="shared" ref="D7:J7" si="0">D4</f>
        <v>1560000</v>
      </c>
      <c r="E7" s="6">
        <f t="shared" si="0"/>
        <v>1080000</v>
      </c>
      <c r="F7" s="6">
        <f t="shared" si="0"/>
        <v>1040000</v>
      </c>
      <c r="G7" s="6">
        <f t="shared" si="0"/>
        <v>1080000</v>
      </c>
      <c r="H7" s="6">
        <f t="shared" si="0"/>
        <v>1100000</v>
      </c>
      <c r="I7" s="6">
        <f t="shared" si="0"/>
        <v>1040000</v>
      </c>
      <c r="J7" s="6">
        <f t="shared" si="0"/>
        <v>1560000</v>
      </c>
      <c r="K7" s="7"/>
    </row>
    <row r="8" spans="1:11" ht="28.5" customHeight="1" x14ac:dyDescent="0.3">
      <c r="A8" s="36"/>
      <c r="B8" s="37"/>
      <c r="C8" s="5" t="s">
        <v>13</v>
      </c>
      <c r="D8" s="10" t="s">
        <v>14</v>
      </c>
      <c r="E8" s="10" t="s">
        <v>14</v>
      </c>
      <c r="F8" s="10" t="s">
        <v>14</v>
      </c>
      <c r="G8" s="10" t="s">
        <v>14</v>
      </c>
      <c r="H8" s="10" t="s">
        <v>14</v>
      </c>
      <c r="I8" s="10" t="s">
        <v>14</v>
      </c>
      <c r="J8" s="10" t="s">
        <v>14</v>
      </c>
      <c r="K8" s="7"/>
    </row>
    <row r="9" spans="1:11" ht="28.5" customHeight="1" x14ac:dyDescent="0.3">
      <c r="A9" s="36"/>
      <c r="B9" s="37"/>
      <c r="C9" s="5" t="s">
        <v>15</v>
      </c>
      <c r="D9" s="10" t="s">
        <v>14</v>
      </c>
      <c r="E9" s="10" t="s">
        <v>14</v>
      </c>
      <c r="F9" s="10" t="s">
        <v>14</v>
      </c>
      <c r="G9" s="10" t="s">
        <v>14</v>
      </c>
      <c r="H9" s="10" t="s">
        <v>14</v>
      </c>
      <c r="I9" s="10" t="s">
        <v>14</v>
      </c>
      <c r="J9" s="10" t="s">
        <v>14</v>
      </c>
      <c r="K9" s="7"/>
    </row>
    <row r="10" spans="1:11" ht="28.5" customHeight="1" x14ac:dyDescent="0.3">
      <c r="A10" s="25" t="s">
        <v>22</v>
      </c>
      <c r="B10" s="27" t="s">
        <v>23</v>
      </c>
      <c r="C10" s="5" t="s">
        <v>2</v>
      </c>
      <c r="D10" s="6">
        <f t="shared" ref="D10:J10" si="1">D4</f>
        <v>1560000</v>
      </c>
      <c r="E10" s="6">
        <f t="shared" si="1"/>
        <v>1080000</v>
      </c>
      <c r="F10" s="6">
        <f t="shared" si="1"/>
        <v>1040000</v>
      </c>
      <c r="G10" s="6">
        <f t="shared" si="1"/>
        <v>1080000</v>
      </c>
      <c r="H10" s="6">
        <f t="shared" si="1"/>
        <v>1100000</v>
      </c>
      <c r="I10" s="6">
        <f t="shared" si="1"/>
        <v>1040000</v>
      </c>
      <c r="J10" s="6">
        <f t="shared" si="1"/>
        <v>1560000</v>
      </c>
      <c r="K10" s="7"/>
    </row>
    <row r="11" spans="1:11" ht="28.5" customHeight="1" x14ac:dyDescent="0.3">
      <c r="A11" s="36"/>
      <c r="B11" s="37"/>
      <c r="C11" s="5" t="s">
        <v>13</v>
      </c>
      <c r="D11" s="10" t="s">
        <v>14</v>
      </c>
      <c r="E11" s="10" t="s">
        <v>14</v>
      </c>
      <c r="F11" s="10" t="s">
        <v>14</v>
      </c>
      <c r="G11" s="10" t="s">
        <v>14</v>
      </c>
      <c r="H11" s="10" t="s">
        <v>14</v>
      </c>
      <c r="I11" s="10" t="s">
        <v>14</v>
      </c>
      <c r="J11" s="10" t="s">
        <v>14</v>
      </c>
      <c r="K11" s="7"/>
    </row>
    <row r="12" spans="1:11" ht="28.5" customHeight="1" x14ac:dyDescent="0.3">
      <c r="A12" s="36"/>
      <c r="B12" s="37"/>
      <c r="C12" s="5" t="s">
        <v>15</v>
      </c>
      <c r="D12" s="10" t="s">
        <v>14</v>
      </c>
      <c r="E12" s="10" t="s">
        <v>14</v>
      </c>
      <c r="F12" s="10" t="s">
        <v>14</v>
      </c>
      <c r="G12" s="10" t="s">
        <v>14</v>
      </c>
      <c r="H12" s="10" t="s">
        <v>14</v>
      </c>
      <c r="I12" s="10" t="s">
        <v>14</v>
      </c>
      <c r="J12" s="10" t="s">
        <v>14</v>
      </c>
      <c r="K12" s="7"/>
    </row>
    <row r="13" spans="1:11" ht="28.5" customHeight="1" x14ac:dyDescent="0.3">
      <c r="A13" s="25" t="s">
        <v>24</v>
      </c>
      <c r="B13" s="38" t="s">
        <v>25</v>
      </c>
      <c r="C13" s="5" t="s">
        <v>2</v>
      </c>
      <c r="D13" s="6">
        <f>D4/2</f>
        <v>780000</v>
      </c>
      <c r="E13" s="6">
        <f t="shared" ref="E13:J13" si="2">E4/2</f>
        <v>540000</v>
      </c>
      <c r="F13" s="6">
        <f t="shared" si="2"/>
        <v>520000</v>
      </c>
      <c r="G13" s="6">
        <f t="shared" si="2"/>
        <v>540000</v>
      </c>
      <c r="H13" s="6">
        <f t="shared" si="2"/>
        <v>550000</v>
      </c>
      <c r="I13" s="6">
        <f t="shared" si="2"/>
        <v>520000</v>
      </c>
      <c r="J13" s="6">
        <f t="shared" si="2"/>
        <v>780000</v>
      </c>
      <c r="K13" s="7"/>
    </row>
    <row r="14" spans="1:11" ht="28.5" customHeight="1" x14ac:dyDescent="0.3">
      <c r="A14" s="36"/>
      <c r="B14" s="37"/>
      <c r="C14" s="5" t="s">
        <v>13</v>
      </c>
      <c r="D14" s="10" t="s">
        <v>14</v>
      </c>
      <c r="E14" s="10" t="s">
        <v>14</v>
      </c>
      <c r="F14" s="10" t="s">
        <v>14</v>
      </c>
      <c r="G14" s="10" t="s">
        <v>14</v>
      </c>
      <c r="H14" s="10" t="s">
        <v>14</v>
      </c>
      <c r="I14" s="10" t="s">
        <v>14</v>
      </c>
      <c r="J14" s="10" t="s">
        <v>14</v>
      </c>
      <c r="K14" s="7"/>
    </row>
    <row r="15" spans="1:11" ht="28.5" customHeight="1" x14ac:dyDescent="0.3">
      <c r="A15" s="36"/>
      <c r="B15" s="37"/>
      <c r="C15" s="5" t="s">
        <v>15</v>
      </c>
      <c r="D15" s="10" t="s">
        <v>14</v>
      </c>
      <c r="E15" s="10" t="s">
        <v>14</v>
      </c>
      <c r="F15" s="10" t="s">
        <v>14</v>
      </c>
      <c r="G15" s="10" t="s">
        <v>14</v>
      </c>
      <c r="H15" s="10" t="s">
        <v>14</v>
      </c>
      <c r="I15" s="10" t="s">
        <v>14</v>
      </c>
      <c r="J15" s="10" t="s">
        <v>14</v>
      </c>
      <c r="K15" s="7"/>
    </row>
    <row r="16" spans="1:11" ht="28.5" customHeight="1" x14ac:dyDescent="0.3">
      <c r="A16" s="25" t="s">
        <v>26</v>
      </c>
      <c r="B16" s="27" t="s">
        <v>27</v>
      </c>
      <c r="C16" s="5" t="s">
        <v>2</v>
      </c>
      <c r="D16" s="6">
        <f t="shared" ref="D16:J16" si="3">D4</f>
        <v>1560000</v>
      </c>
      <c r="E16" s="6">
        <f t="shared" si="3"/>
        <v>1080000</v>
      </c>
      <c r="F16" s="6">
        <f t="shared" si="3"/>
        <v>1040000</v>
      </c>
      <c r="G16" s="6">
        <f t="shared" si="3"/>
        <v>1080000</v>
      </c>
      <c r="H16" s="6">
        <f t="shared" si="3"/>
        <v>1100000</v>
      </c>
      <c r="I16" s="6">
        <f t="shared" si="3"/>
        <v>1040000</v>
      </c>
      <c r="J16" s="6">
        <f t="shared" si="3"/>
        <v>1560000</v>
      </c>
      <c r="K16" s="11"/>
    </row>
    <row r="17" spans="1:11" ht="28.5" customHeight="1" x14ac:dyDescent="0.3">
      <c r="A17" s="36"/>
      <c r="B17" s="37"/>
      <c r="C17" s="5" t="s">
        <v>13</v>
      </c>
      <c r="D17" s="10" t="s">
        <v>14</v>
      </c>
      <c r="E17" s="10" t="s">
        <v>14</v>
      </c>
      <c r="F17" s="10" t="s">
        <v>14</v>
      </c>
      <c r="G17" s="10" t="s">
        <v>14</v>
      </c>
      <c r="H17" s="10" t="s">
        <v>14</v>
      </c>
      <c r="I17" s="10" t="s">
        <v>14</v>
      </c>
      <c r="J17" s="10" t="s">
        <v>14</v>
      </c>
      <c r="K17" s="7"/>
    </row>
    <row r="18" spans="1:11" ht="28.5" customHeight="1" x14ac:dyDescent="0.3">
      <c r="A18" s="36"/>
      <c r="B18" s="37"/>
      <c r="C18" s="5" t="s">
        <v>15</v>
      </c>
      <c r="D18" s="10" t="s">
        <v>14</v>
      </c>
      <c r="E18" s="10" t="s">
        <v>14</v>
      </c>
      <c r="F18" s="10" t="s">
        <v>14</v>
      </c>
      <c r="G18" s="10" t="s">
        <v>14</v>
      </c>
      <c r="H18" s="10" t="s">
        <v>14</v>
      </c>
      <c r="I18" s="10" t="s">
        <v>14</v>
      </c>
      <c r="J18" s="10" t="s">
        <v>14</v>
      </c>
      <c r="K18" s="7"/>
    </row>
    <row r="19" spans="1:11" ht="28.5" customHeight="1" x14ac:dyDescent="0.3">
      <c r="A19" s="25" t="s">
        <v>28</v>
      </c>
      <c r="B19" s="27" t="s">
        <v>29</v>
      </c>
      <c r="C19" s="5" t="s">
        <v>2</v>
      </c>
      <c r="D19" s="6">
        <f t="shared" ref="D19:J19" si="4">D4</f>
        <v>1560000</v>
      </c>
      <c r="E19" s="6">
        <f t="shared" si="4"/>
        <v>1080000</v>
      </c>
      <c r="F19" s="6">
        <f t="shared" si="4"/>
        <v>1040000</v>
      </c>
      <c r="G19" s="6">
        <f t="shared" si="4"/>
        <v>1080000</v>
      </c>
      <c r="H19" s="6">
        <f t="shared" si="4"/>
        <v>1100000</v>
      </c>
      <c r="I19" s="6">
        <f t="shared" si="4"/>
        <v>1040000</v>
      </c>
      <c r="J19" s="6">
        <f t="shared" si="4"/>
        <v>1560000</v>
      </c>
      <c r="K19" s="7"/>
    </row>
    <row r="20" spans="1:11" ht="28.5" customHeight="1" x14ac:dyDescent="0.3">
      <c r="A20" s="36"/>
      <c r="B20" s="37"/>
      <c r="C20" s="5" t="s">
        <v>13</v>
      </c>
      <c r="D20" s="10" t="s">
        <v>14</v>
      </c>
      <c r="E20" s="10" t="s">
        <v>14</v>
      </c>
      <c r="F20" s="10" t="s">
        <v>14</v>
      </c>
      <c r="G20" s="10" t="s">
        <v>14</v>
      </c>
      <c r="H20" s="10" t="s">
        <v>14</v>
      </c>
      <c r="I20" s="10" t="s">
        <v>14</v>
      </c>
      <c r="J20" s="10" t="s">
        <v>14</v>
      </c>
      <c r="K20" s="7"/>
    </row>
    <row r="21" spans="1:11" ht="28.5" customHeight="1" x14ac:dyDescent="0.3">
      <c r="A21" s="36"/>
      <c r="B21" s="37"/>
      <c r="C21" s="5" t="s">
        <v>15</v>
      </c>
      <c r="D21" s="10" t="s">
        <v>14</v>
      </c>
      <c r="E21" s="10" t="s">
        <v>14</v>
      </c>
      <c r="F21" s="10" t="s">
        <v>14</v>
      </c>
      <c r="G21" s="10" t="s">
        <v>14</v>
      </c>
      <c r="H21" s="10" t="s">
        <v>14</v>
      </c>
      <c r="I21" s="10" t="s">
        <v>14</v>
      </c>
      <c r="J21" s="10" t="s">
        <v>14</v>
      </c>
      <c r="K21" s="7"/>
    </row>
    <row r="22" spans="1:11" ht="28.5" customHeight="1" x14ac:dyDescent="0.3">
      <c r="A22" s="25" t="s">
        <v>30</v>
      </c>
      <c r="B22" s="27" t="s">
        <v>31</v>
      </c>
      <c r="C22" s="5" t="s">
        <v>2</v>
      </c>
      <c r="D22" s="6">
        <f t="shared" ref="D22:J22" si="5">D4</f>
        <v>1560000</v>
      </c>
      <c r="E22" s="6">
        <f t="shared" si="5"/>
        <v>1080000</v>
      </c>
      <c r="F22" s="6">
        <f t="shared" si="5"/>
        <v>1040000</v>
      </c>
      <c r="G22" s="6">
        <f t="shared" si="5"/>
        <v>1080000</v>
      </c>
      <c r="H22" s="6">
        <f t="shared" si="5"/>
        <v>1100000</v>
      </c>
      <c r="I22" s="6">
        <f t="shared" si="5"/>
        <v>1040000</v>
      </c>
      <c r="J22" s="6">
        <f t="shared" si="5"/>
        <v>1560000</v>
      </c>
      <c r="K22" s="11"/>
    </row>
    <row r="23" spans="1:11" ht="28.5" customHeight="1" x14ac:dyDescent="0.3">
      <c r="A23" s="36"/>
      <c r="B23" s="37"/>
      <c r="C23" s="5" t="s">
        <v>13</v>
      </c>
      <c r="D23" s="10" t="s">
        <v>14</v>
      </c>
      <c r="E23" s="10" t="s">
        <v>14</v>
      </c>
      <c r="F23" s="10" t="s">
        <v>14</v>
      </c>
      <c r="G23" s="10" t="s">
        <v>14</v>
      </c>
      <c r="H23" s="10" t="s">
        <v>14</v>
      </c>
      <c r="I23" s="10" t="s">
        <v>14</v>
      </c>
      <c r="J23" s="10" t="s">
        <v>14</v>
      </c>
      <c r="K23" s="7"/>
    </row>
    <row r="24" spans="1:11" ht="28.5" customHeight="1" x14ac:dyDescent="0.3">
      <c r="A24" s="36"/>
      <c r="B24" s="37"/>
      <c r="C24" s="5" t="s">
        <v>15</v>
      </c>
      <c r="D24" s="10" t="s">
        <v>14</v>
      </c>
      <c r="E24" s="10" t="s">
        <v>14</v>
      </c>
      <c r="F24" s="10" t="s">
        <v>14</v>
      </c>
      <c r="G24" s="10" t="s">
        <v>14</v>
      </c>
      <c r="H24" s="10" t="s">
        <v>14</v>
      </c>
      <c r="I24" s="10" t="s">
        <v>14</v>
      </c>
      <c r="J24" s="10" t="s">
        <v>14</v>
      </c>
      <c r="K24" s="7"/>
    </row>
    <row r="25" spans="1:11" ht="28.5" customHeight="1" x14ac:dyDescent="0.3">
      <c r="A25" s="25" t="s">
        <v>32</v>
      </c>
      <c r="B25" s="27" t="s">
        <v>33</v>
      </c>
      <c r="C25" s="5" t="s">
        <v>2</v>
      </c>
      <c r="D25" s="6">
        <f>D4+(20000*26)</f>
        <v>2080000</v>
      </c>
      <c r="E25" s="6">
        <f>E4+(20000*26)</f>
        <v>1600000</v>
      </c>
      <c r="F25" s="6">
        <f>F4+(20000*26)</f>
        <v>1560000</v>
      </c>
      <c r="G25" s="6">
        <f>G4+(20000*27)</f>
        <v>1620000</v>
      </c>
      <c r="H25" s="6">
        <f>H4+(20000*27)</f>
        <v>1640000</v>
      </c>
      <c r="I25" s="6">
        <f>I4+(20000*25)</f>
        <v>1540000</v>
      </c>
      <c r="J25" s="6">
        <f>J4+(20000*26)</f>
        <v>2080000</v>
      </c>
      <c r="K25" s="11" t="s">
        <v>34</v>
      </c>
    </row>
    <row r="26" spans="1:11" ht="28.5" customHeight="1" x14ac:dyDescent="0.3">
      <c r="A26" s="36"/>
      <c r="B26" s="37"/>
      <c r="C26" s="5" t="s">
        <v>13</v>
      </c>
      <c r="D26" s="10" t="s">
        <v>14</v>
      </c>
      <c r="E26" s="10" t="s">
        <v>14</v>
      </c>
      <c r="F26" s="10" t="s">
        <v>14</v>
      </c>
      <c r="G26" s="10" t="s">
        <v>14</v>
      </c>
      <c r="H26" s="10" t="s">
        <v>14</v>
      </c>
      <c r="I26" s="10" t="s">
        <v>14</v>
      </c>
      <c r="J26" s="10" t="s">
        <v>14</v>
      </c>
      <c r="K26" s="11"/>
    </row>
    <row r="27" spans="1:11" ht="28.5" customHeight="1" thickBot="1" x14ac:dyDescent="0.35">
      <c r="A27" s="29"/>
      <c r="B27" s="30"/>
      <c r="C27" s="13" t="s">
        <v>15</v>
      </c>
      <c r="D27" s="14" t="s">
        <v>14</v>
      </c>
      <c r="E27" s="14" t="s">
        <v>14</v>
      </c>
      <c r="F27" s="14" t="s">
        <v>14</v>
      </c>
      <c r="G27" s="14" t="s">
        <v>14</v>
      </c>
      <c r="H27" s="14" t="s">
        <v>14</v>
      </c>
      <c r="I27" s="14" t="s">
        <v>14</v>
      </c>
      <c r="J27" s="14" t="s">
        <v>14</v>
      </c>
      <c r="K27" s="15"/>
    </row>
    <row r="29" spans="1:11" x14ac:dyDescent="0.3">
      <c r="D29" s="16"/>
    </row>
  </sheetData>
  <mergeCells count="19">
    <mergeCell ref="A7:A9"/>
    <mergeCell ref="B7:B9"/>
    <mergeCell ref="A1:K1"/>
    <mergeCell ref="A2:A3"/>
    <mergeCell ref="B2:B3"/>
    <mergeCell ref="A4:A6"/>
    <mergeCell ref="B4:B6"/>
    <mergeCell ref="A10:A12"/>
    <mergeCell ref="B10:B12"/>
    <mergeCell ref="A13:A15"/>
    <mergeCell ref="B13:B15"/>
    <mergeCell ref="A16:A18"/>
    <mergeCell ref="B16:B18"/>
    <mergeCell ref="A19:A21"/>
    <mergeCell ref="B19:B21"/>
    <mergeCell ref="A22:A24"/>
    <mergeCell ref="B22:B24"/>
    <mergeCell ref="A25:A27"/>
    <mergeCell ref="B25:B27"/>
  </mergeCells>
  <phoneticPr fontId="3" type="noConversion"/>
  <pageMargins left="0.7" right="0.7" top="0.75" bottom="0.75" header="0.3" footer="0.3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B40E7-B436-4BCB-867F-48C47CEF4636}">
  <sheetPr>
    <pageSetUpPr fitToPage="1"/>
  </sheetPr>
  <dimension ref="A1:K61"/>
  <sheetViews>
    <sheetView view="pageBreakPreview" zoomScale="130" zoomScaleNormal="25" zoomScaleSheetLayoutView="130" workbookViewId="0">
      <pane xSplit="3" ySplit="3" topLeftCell="D48" activePane="bottomRight" state="frozen"/>
      <selection pane="topRight" activeCell="D1" sqref="D1"/>
      <selection pane="bottomLeft" activeCell="A4" sqref="A4"/>
      <selection pane="bottomRight" activeCell="I53" sqref="I53"/>
    </sheetView>
  </sheetViews>
  <sheetFormatPr defaultRowHeight="16.5" x14ac:dyDescent="0.3"/>
  <cols>
    <col min="1" max="1" width="16.25" customWidth="1"/>
    <col min="2" max="3" width="18.25" customWidth="1"/>
    <col min="4" max="4" width="12.5" customWidth="1"/>
    <col min="5" max="5" width="14.375" bestFit="1" customWidth="1"/>
    <col min="6" max="10" width="12.5" customWidth="1"/>
    <col min="11" max="11" width="36.5" bestFit="1" customWidth="1"/>
  </cols>
  <sheetData>
    <row r="1" spans="1:11" ht="42" customHeight="1" thickBot="1" x14ac:dyDescent="0.35">
      <c r="A1" s="39" t="s">
        <v>54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28.5" customHeight="1" x14ac:dyDescent="0.3">
      <c r="A2" s="32" t="s">
        <v>0</v>
      </c>
      <c r="B2" s="34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2" t="s">
        <v>10</v>
      </c>
    </row>
    <row r="3" spans="1:11" ht="38.25" customHeight="1" x14ac:dyDescent="0.3">
      <c r="A3" s="33"/>
      <c r="B3" s="35"/>
      <c r="C3" s="3" t="s">
        <v>46</v>
      </c>
      <c r="D3" s="17">
        <v>26</v>
      </c>
      <c r="E3" s="17" t="s">
        <v>50</v>
      </c>
      <c r="F3" s="17">
        <v>26</v>
      </c>
      <c r="G3" s="17">
        <v>27</v>
      </c>
      <c r="H3" s="17" t="s">
        <v>51</v>
      </c>
      <c r="I3" s="17" t="s">
        <v>56</v>
      </c>
      <c r="J3" s="24">
        <v>26</v>
      </c>
      <c r="K3" s="4"/>
    </row>
    <row r="4" spans="1:11" ht="28.5" customHeight="1" x14ac:dyDescent="0.3">
      <c r="A4" s="25" t="s">
        <v>11</v>
      </c>
      <c r="B4" s="27" t="s">
        <v>12</v>
      </c>
      <c r="C4" s="5" t="s">
        <v>2</v>
      </c>
      <c r="D4" s="6">
        <f>7500*26</f>
        <v>195000</v>
      </c>
      <c r="E4" s="6">
        <f>(24*5000)+(2*7500)</f>
        <v>135000</v>
      </c>
      <c r="F4" s="6">
        <f>26*5000</f>
        <v>130000</v>
      </c>
      <c r="G4" s="6">
        <f>27*5000</f>
        <v>135000</v>
      </c>
      <c r="H4" s="6">
        <f>(26*5000)+(1*7500)</f>
        <v>137500</v>
      </c>
      <c r="I4" s="6">
        <f>(5000*23)+(7500*2)</f>
        <v>130000</v>
      </c>
      <c r="J4" s="6">
        <f>7500*26</f>
        <v>195000</v>
      </c>
      <c r="K4" s="7"/>
    </row>
    <row r="5" spans="1:11" ht="28.5" customHeight="1" x14ac:dyDescent="0.3">
      <c r="A5" s="36"/>
      <c r="B5" s="37"/>
      <c r="C5" s="5" t="s">
        <v>13</v>
      </c>
      <c r="D5" s="9" t="s">
        <v>14</v>
      </c>
      <c r="E5" s="9" t="s">
        <v>14</v>
      </c>
      <c r="F5" s="9" t="s">
        <v>14</v>
      </c>
      <c r="G5" s="9" t="s">
        <v>14</v>
      </c>
      <c r="H5" s="9" t="s">
        <v>14</v>
      </c>
      <c r="I5" s="9" t="s">
        <v>14</v>
      </c>
      <c r="J5" s="9" t="s">
        <v>14</v>
      </c>
      <c r="K5" s="7"/>
    </row>
    <row r="6" spans="1:11" ht="28.5" customHeight="1" x14ac:dyDescent="0.3">
      <c r="A6" s="36"/>
      <c r="B6" s="37"/>
      <c r="C6" s="5" t="s">
        <v>15</v>
      </c>
      <c r="D6" s="9" t="s">
        <v>14</v>
      </c>
      <c r="E6" s="9" t="s">
        <v>14</v>
      </c>
      <c r="F6" s="9" t="s">
        <v>14</v>
      </c>
      <c r="G6" s="9" t="s">
        <v>14</v>
      </c>
      <c r="H6" s="9" t="s">
        <v>14</v>
      </c>
      <c r="I6" s="9" t="s">
        <v>14</v>
      </c>
      <c r="J6" s="9" t="s">
        <v>14</v>
      </c>
      <c r="K6" s="7"/>
    </row>
    <row r="7" spans="1:11" ht="28.5" customHeight="1" x14ac:dyDescent="0.3">
      <c r="A7" s="36"/>
      <c r="B7" s="37"/>
      <c r="C7" s="5" t="s">
        <v>16</v>
      </c>
      <c r="D7" s="9" t="s">
        <v>14</v>
      </c>
      <c r="E7" s="9" t="s">
        <v>14</v>
      </c>
      <c r="F7" s="9" t="s">
        <v>14</v>
      </c>
      <c r="G7" s="9" t="s">
        <v>14</v>
      </c>
      <c r="H7" s="9" t="s">
        <v>14</v>
      </c>
      <c r="I7" s="9" t="s">
        <v>14</v>
      </c>
      <c r="J7" s="9" t="s">
        <v>14</v>
      </c>
      <c r="K7" s="7"/>
    </row>
    <row r="8" spans="1:11" ht="28.5" customHeight="1" x14ac:dyDescent="0.3">
      <c r="A8" s="36"/>
      <c r="B8" s="37"/>
      <c r="C8" s="5" t="s">
        <v>17</v>
      </c>
      <c r="D8" s="9" t="s">
        <v>14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7"/>
    </row>
    <row r="9" spans="1:11" ht="28.5" customHeight="1" x14ac:dyDescent="0.3">
      <c r="A9" s="36"/>
      <c r="B9" s="37"/>
      <c r="C9" s="5" t="s">
        <v>18</v>
      </c>
      <c r="D9" s="9" t="s">
        <v>14</v>
      </c>
      <c r="E9" s="9" t="s">
        <v>14</v>
      </c>
      <c r="F9" s="9" t="s">
        <v>14</v>
      </c>
      <c r="G9" s="9" t="s">
        <v>14</v>
      </c>
      <c r="H9" s="9" t="s">
        <v>14</v>
      </c>
      <c r="I9" s="9" t="s">
        <v>14</v>
      </c>
      <c r="J9" s="9" t="s">
        <v>14</v>
      </c>
      <c r="K9" s="7"/>
    </row>
    <row r="10" spans="1:11" ht="28.5" customHeight="1" x14ac:dyDescent="0.3">
      <c r="A10" s="36"/>
      <c r="B10" s="37"/>
      <c r="C10" s="5" t="s">
        <v>19</v>
      </c>
      <c r="D10" s="9" t="s">
        <v>14</v>
      </c>
      <c r="E10" s="9" t="s">
        <v>14</v>
      </c>
      <c r="F10" s="9" t="s">
        <v>14</v>
      </c>
      <c r="G10" s="9" t="s">
        <v>14</v>
      </c>
      <c r="H10" s="9" t="s">
        <v>14</v>
      </c>
      <c r="I10" s="9" t="s">
        <v>14</v>
      </c>
      <c r="J10" s="9" t="s">
        <v>14</v>
      </c>
      <c r="K10" s="7"/>
    </row>
    <row r="11" spans="1:11" ht="28.5" customHeight="1" x14ac:dyDescent="0.3">
      <c r="A11" s="25" t="s">
        <v>20</v>
      </c>
      <c r="B11" s="27" t="s">
        <v>21</v>
      </c>
      <c r="C11" s="5" t="s">
        <v>2</v>
      </c>
      <c r="D11" s="6">
        <f t="shared" ref="D11:J11" si="0">D4</f>
        <v>195000</v>
      </c>
      <c r="E11" s="6">
        <f t="shared" si="0"/>
        <v>135000</v>
      </c>
      <c r="F11" s="6">
        <f t="shared" si="0"/>
        <v>130000</v>
      </c>
      <c r="G11" s="6">
        <f t="shared" si="0"/>
        <v>135000</v>
      </c>
      <c r="H11" s="6">
        <f t="shared" si="0"/>
        <v>137500</v>
      </c>
      <c r="I11" s="6">
        <f t="shared" si="0"/>
        <v>130000</v>
      </c>
      <c r="J11" s="6">
        <f t="shared" si="0"/>
        <v>195000</v>
      </c>
      <c r="K11" s="7"/>
    </row>
    <row r="12" spans="1:11" ht="28.5" customHeight="1" x14ac:dyDescent="0.3">
      <c r="A12" s="36"/>
      <c r="B12" s="37"/>
      <c r="C12" s="5" t="s">
        <v>13</v>
      </c>
      <c r="D12" s="10" t="s">
        <v>14</v>
      </c>
      <c r="E12" s="10" t="s">
        <v>14</v>
      </c>
      <c r="F12" s="10" t="s">
        <v>14</v>
      </c>
      <c r="G12" s="10" t="s">
        <v>14</v>
      </c>
      <c r="H12" s="10" t="s">
        <v>14</v>
      </c>
      <c r="I12" s="10" t="s">
        <v>14</v>
      </c>
      <c r="J12" s="10" t="s">
        <v>14</v>
      </c>
      <c r="K12" s="7"/>
    </row>
    <row r="13" spans="1:11" ht="28.5" customHeight="1" x14ac:dyDescent="0.3">
      <c r="A13" s="36"/>
      <c r="B13" s="37"/>
      <c r="C13" s="5" t="s">
        <v>15</v>
      </c>
      <c r="D13" s="10" t="s">
        <v>14</v>
      </c>
      <c r="E13" s="10" t="s">
        <v>14</v>
      </c>
      <c r="F13" s="10" t="s">
        <v>14</v>
      </c>
      <c r="G13" s="10" t="s">
        <v>14</v>
      </c>
      <c r="H13" s="10" t="s">
        <v>14</v>
      </c>
      <c r="I13" s="10" t="s">
        <v>14</v>
      </c>
      <c r="J13" s="10" t="s">
        <v>14</v>
      </c>
      <c r="K13" s="7"/>
    </row>
    <row r="14" spans="1:11" ht="28.5" customHeight="1" x14ac:dyDescent="0.3">
      <c r="A14" s="36"/>
      <c r="B14" s="37"/>
      <c r="C14" s="5" t="s">
        <v>16</v>
      </c>
      <c r="D14" s="10" t="s">
        <v>14</v>
      </c>
      <c r="E14" s="10" t="s">
        <v>14</v>
      </c>
      <c r="F14" s="10" t="s">
        <v>14</v>
      </c>
      <c r="G14" s="10" t="s">
        <v>14</v>
      </c>
      <c r="H14" s="10" t="s">
        <v>14</v>
      </c>
      <c r="I14" s="10" t="s">
        <v>14</v>
      </c>
      <c r="J14" s="10" t="s">
        <v>14</v>
      </c>
      <c r="K14" s="7"/>
    </row>
    <row r="15" spans="1:11" ht="28.5" customHeight="1" x14ac:dyDescent="0.3">
      <c r="A15" s="36"/>
      <c r="B15" s="37"/>
      <c r="C15" s="5" t="s">
        <v>17</v>
      </c>
      <c r="D15" s="10" t="s">
        <v>14</v>
      </c>
      <c r="E15" s="10" t="s">
        <v>14</v>
      </c>
      <c r="F15" s="10" t="s">
        <v>14</v>
      </c>
      <c r="G15" s="10" t="s">
        <v>14</v>
      </c>
      <c r="H15" s="10" t="s">
        <v>14</v>
      </c>
      <c r="I15" s="10" t="s">
        <v>14</v>
      </c>
      <c r="J15" s="10" t="s">
        <v>14</v>
      </c>
      <c r="K15" s="7"/>
    </row>
    <row r="16" spans="1:11" ht="28.5" customHeight="1" x14ac:dyDescent="0.3">
      <c r="A16" s="36"/>
      <c r="B16" s="37"/>
      <c r="C16" s="5" t="s">
        <v>18</v>
      </c>
      <c r="D16" s="10" t="s">
        <v>14</v>
      </c>
      <c r="E16" s="10" t="s">
        <v>14</v>
      </c>
      <c r="F16" s="10" t="s">
        <v>14</v>
      </c>
      <c r="G16" s="10" t="s">
        <v>14</v>
      </c>
      <c r="H16" s="10" t="s">
        <v>14</v>
      </c>
      <c r="I16" s="10" t="s">
        <v>14</v>
      </c>
      <c r="J16" s="10" t="s">
        <v>14</v>
      </c>
      <c r="K16" s="7"/>
    </row>
    <row r="17" spans="1:11" ht="28.5" customHeight="1" x14ac:dyDescent="0.3">
      <c r="A17" s="26"/>
      <c r="B17" s="28"/>
      <c r="C17" s="5" t="s">
        <v>19</v>
      </c>
      <c r="D17" s="10" t="s">
        <v>14</v>
      </c>
      <c r="E17" s="10" t="s">
        <v>14</v>
      </c>
      <c r="F17" s="10" t="s">
        <v>14</v>
      </c>
      <c r="G17" s="10" t="s">
        <v>14</v>
      </c>
      <c r="H17" s="10" t="s">
        <v>14</v>
      </c>
      <c r="I17" s="10" t="s">
        <v>14</v>
      </c>
      <c r="J17" s="10" t="s">
        <v>14</v>
      </c>
      <c r="K17" s="7"/>
    </row>
    <row r="18" spans="1:11" ht="28.5" customHeight="1" x14ac:dyDescent="0.3">
      <c r="A18" s="25" t="s">
        <v>22</v>
      </c>
      <c r="B18" s="27" t="s">
        <v>23</v>
      </c>
      <c r="C18" s="5" t="s">
        <v>2</v>
      </c>
      <c r="D18" s="6">
        <f t="shared" ref="D18:J18" si="1">D4</f>
        <v>195000</v>
      </c>
      <c r="E18" s="6">
        <f t="shared" si="1"/>
        <v>135000</v>
      </c>
      <c r="F18" s="6">
        <f t="shared" si="1"/>
        <v>130000</v>
      </c>
      <c r="G18" s="6">
        <f t="shared" si="1"/>
        <v>135000</v>
      </c>
      <c r="H18" s="6">
        <f t="shared" si="1"/>
        <v>137500</v>
      </c>
      <c r="I18" s="6">
        <f t="shared" si="1"/>
        <v>130000</v>
      </c>
      <c r="J18" s="6">
        <f t="shared" si="1"/>
        <v>195000</v>
      </c>
      <c r="K18" s="7"/>
    </row>
    <row r="19" spans="1:11" ht="28.5" customHeight="1" x14ac:dyDescent="0.3">
      <c r="A19" s="36"/>
      <c r="B19" s="37"/>
      <c r="C19" s="5" t="s">
        <v>13</v>
      </c>
      <c r="D19" s="10" t="s">
        <v>14</v>
      </c>
      <c r="E19" s="10" t="s">
        <v>14</v>
      </c>
      <c r="F19" s="10" t="s">
        <v>14</v>
      </c>
      <c r="G19" s="10" t="s">
        <v>14</v>
      </c>
      <c r="H19" s="10" t="s">
        <v>14</v>
      </c>
      <c r="I19" s="10" t="s">
        <v>14</v>
      </c>
      <c r="J19" s="10" t="s">
        <v>14</v>
      </c>
      <c r="K19" s="7"/>
    </row>
    <row r="20" spans="1:11" ht="28.5" customHeight="1" x14ac:dyDescent="0.3">
      <c r="A20" s="36"/>
      <c r="B20" s="37"/>
      <c r="C20" s="5" t="s">
        <v>15</v>
      </c>
      <c r="D20" s="10" t="s">
        <v>14</v>
      </c>
      <c r="E20" s="10" t="s">
        <v>14</v>
      </c>
      <c r="F20" s="10" t="s">
        <v>14</v>
      </c>
      <c r="G20" s="10" t="s">
        <v>14</v>
      </c>
      <c r="H20" s="10" t="s">
        <v>14</v>
      </c>
      <c r="I20" s="10" t="s">
        <v>14</v>
      </c>
      <c r="J20" s="10" t="s">
        <v>14</v>
      </c>
      <c r="K20" s="7"/>
    </row>
    <row r="21" spans="1:11" ht="28.5" customHeight="1" x14ac:dyDescent="0.3">
      <c r="A21" s="36"/>
      <c r="B21" s="37"/>
      <c r="C21" s="5" t="s">
        <v>16</v>
      </c>
      <c r="D21" s="10" t="s">
        <v>14</v>
      </c>
      <c r="E21" s="10" t="s">
        <v>14</v>
      </c>
      <c r="F21" s="10" t="s">
        <v>14</v>
      </c>
      <c r="G21" s="10" t="s">
        <v>14</v>
      </c>
      <c r="H21" s="10" t="s">
        <v>14</v>
      </c>
      <c r="I21" s="10" t="s">
        <v>14</v>
      </c>
      <c r="J21" s="10" t="s">
        <v>14</v>
      </c>
      <c r="K21" s="7"/>
    </row>
    <row r="22" spans="1:11" ht="28.5" customHeight="1" x14ac:dyDescent="0.3">
      <c r="A22" s="36"/>
      <c r="B22" s="37"/>
      <c r="C22" s="5" t="s">
        <v>17</v>
      </c>
      <c r="D22" s="10" t="s">
        <v>14</v>
      </c>
      <c r="E22" s="10" t="s">
        <v>14</v>
      </c>
      <c r="F22" s="10" t="s">
        <v>14</v>
      </c>
      <c r="G22" s="10" t="s">
        <v>14</v>
      </c>
      <c r="H22" s="10" t="s">
        <v>14</v>
      </c>
      <c r="I22" s="10" t="s">
        <v>14</v>
      </c>
      <c r="J22" s="10" t="s">
        <v>14</v>
      </c>
      <c r="K22" s="7"/>
    </row>
    <row r="23" spans="1:11" ht="28.5" customHeight="1" x14ac:dyDescent="0.3">
      <c r="A23" s="36"/>
      <c r="B23" s="37"/>
      <c r="C23" s="5" t="s">
        <v>18</v>
      </c>
      <c r="D23" s="10" t="s">
        <v>14</v>
      </c>
      <c r="E23" s="10" t="s">
        <v>14</v>
      </c>
      <c r="F23" s="10" t="s">
        <v>14</v>
      </c>
      <c r="G23" s="10" t="s">
        <v>14</v>
      </c>
      <c r="H23" s="10" t="s">
        <v>14</v>
      </c>
      <c r="I23" s="10" t="s">
        <v>14</v>
      </c>
      <c r="J23" s="10" t="s">
        <v>14</v>
      </c>
      <c r="K23" s="7"/>
    </row>
    <row r="24" spans="1:11" ht="28.5" customHeight="1" x14ac:dyDescent="0.3">
      <c r="A24" s="26"/>
      <c r="B24" s="28"/>
      <c r="C24" s="5" t="s">
        <v>19</v>
      </c>
      <c r="D24" s="10" t="s">
        <v>14</v>
      </c>
      <c r="E24" s="10" t="s">
        <v>14</v>
      </c>
      <c r="F24" s="10" t="s">
        <v>14</v>
      </c>
      <c r="G24" s="10" t="s">
        <v>14</v>
      </c>
      <c r="H24" s="10" t="s">
        <v>14</v>
      </c>
      <c r="I24" s="10" t="s">
        <v>14</v>
      </c>
      <c r="J24" s="10" t="s">
        <v>14</v>
      </c>
      <c r="K24" s="7"/>
    </row>
    <row r="25" spans="1:11" ht="28.5" customHeight="1" x14ac:dyDescent="0.3">
      <c r="A25" s="25" t="s">
        <v>24</v>
      </c>
      <c r="B25" s="38" t="s">
        <v>25</v>
      </c>
      <c r="C25" s="5" t="s">
        <v>2</v>
      </c>
      <c r="D25" s="6">
        <f>D4/2</f>
        <v>97500</v>
      </c>
      <c r="E25" s="6">
        <f t="shared" ref="E25:J25" si="2">E4/2</f>
        <v>67500</v>
      </c>
      <c r="F25" s="6">
        <f t="shared" si="2"/>
        <v>65000</v>
      </c>
      <c r="G25" s="6">
        <f t="shared" si="2"/>
        <v>67500</v>
      </c>
      <c r="H25" s="6">
        <f t="shared" si="2"/>
        <v>68750</v>
      </c>
      <c r="I25" s="6">
        <f t="shared" si="2"/>
        <v>65000</v>
      </c>
      <c r="J25" s="6">
        <f t="shared" si="2"/>
        <v>97500</v>
      </c>
      <c r="K25" s="7"/>
    </row>
    <row r="26" spans="1:11" ht="28.5" customHeight="1" x14ac:dyDescent="0.3">
      <c r="A26" s="36"/>
      <c r="B26" s="37"/>
      <c r="C26" s="5" t="s">
        <v>13</v>
      </c>
      <c r="D26" s="10" t="s">
        <v>14</v>
      </c>
      <c r="E26" s="10" t="s">
        <v>14</v>
      </c>
      <c r="F26" s="10" t="s">
        <v>14</v>
      </c>
      <c r="G26" s="10" t="s">
        <v>14</v>
      </c>
      <c r="H26" s="10" t="s">
        <v>14</v>
      </c>
      <c r="I26" s="10" t="s">
        <v>14</v>
      </c>
      <c r="J26" s="10" t="s">
        <v>14</v>
      </c>
      <c r="K26" s="7"/>
    </row>
    <row r="27" spans="1:11" ht="28.5" customHeight="1" x14ac:dyDescent="0.3">
      <c r="A27" s="36"/>
      <c r="B27" s="37"/>
      <c r="C27" s="5" t="s">
        <v>15</v>
      </c>
      <c r="D27" s="10" t="s">
        <v>14</v>
      </c>
      <c r="E27" s="10" t="s">
        <v>14</v>
      </c>
      <c r="F27" s="10" t="s">
        <v>14</v>
      </c>
      <c r="G27" s="10" t="s">
        <v>14</v>
      </c>
      <c r="H27" s="10" t="s">
        <v>14</v>
      </c>
      <c r="I27" s="10" t="s">
        <v>14</v>
      </c>
      <c r="J27" s="10" t="s">
        <v>14</v>
      </c>
      <c r="K27" s="7"/>
    </row>
    <row r="28" spans="1:11" ht="28.5" customHeight="1" x14ac:dyDescent="0.3">
      <c r="A28" s="36"/>
      <c r="B28" s="37"/>
      <c r="C28" s="5" t="s">
        <v>16</v>
      </c>
      <c r="D28" s="10" t="s">
        <v>14</v>
      </c>
      <c r="E28" s="10" t="s">
        <v>14</v>
      </c>
      <c r="F28" s="10" t="s">
        <v>14</v>
      </c>
      <c r="G28" s="10" t="s">
        <v>14</v>
      </c>
      <c r="H28" s="10" t="s">
        <v>14</v>
      </c>
      <c r="I28" s="10" t="s">
        <v>14</v>
      </c>
      <c r="J28" s="10" t="s">
        <v>14</v>
      </c>
      <c r="K28" s="7"/>
    </row>
    <row r="29" spans="1:11" ht="28.5" customHeight="1" x14ac:dyDescent="0.3">
      <c r="A29" s="36"/>
      <c r="B29" s="37"/>
      <c r="C29" s="5" t="s">
        <v>17</v>
      </c>
      <c r="D29" s="10" t="s">
        <v>14</v>
      </c>
      <c r="E29" s="10" t="s">
        <v>14</v>
      </c>
      <c r="F29" s="10" t="s">
        <v>14</v>
      </c>
      <c r="G29" s="10" t="s">
        <v>14</v>
      </c>
      <c r="H29" s="10" t="s">
        <v>14</v>
      </c>
      <c r="I29" s="10" t="s">
        <v>14</v>
      </c>
      <c r="J29" s="10" t="s">
        <v>14</v>
      </c>
      <c r="K29" s="7"/>
    </row>
    <row r="30" spans="1:11" ht="28.5" customHeight="1" x14ac:dyDescent="0.3">
      <c r="A30" s="36"/>
      <c r="B30" s="37"/>
      <c r="C30" s="5" t="s">
        <v>18</v>
      </c>
      <c r="D30" s="10" t="s">
        <v>14</v>
      </c>
      <c r="E30" s="10" t="s">
        <v>14</v>
      </c>
      <c r="F30" s="10" t="s">
        <v>14</v>
      </c>
      <c r="G30" s="10" t="s">
        <v>14</v>
      </c>
      <c r="H30" s="10" t="s">
        <v>14</v>
      </c>
      <c r="I30" s="10" t="s">
        <v>14</v>
      </c>
      <c r="J30" s="10" t="s">
        <v>14</v>
      </c>
      <c r="K30" s="7"/>
    </row>
    <row r="31" spans="1:11" ht="28.5" customHeight="1" x14ac:dyDescent="0.3">
      <c r="A31" s="26"/>
      <c r="B31" s="28"/>
      <c r="C31" s="5" t="s">
        <v>19</v>
      </c>
      <c r="D31" s="10" t="s">
        <v>14</v>
      </c>
      <c r="E31" s="10" t="s">
        <v>14</v>
      </c>
      <c r="F31" s="10" t="s">
        <v>14</v>
      </c>
      <c r="G31" s="10" t="s">
        <v>14</v>
      </c>
      <c r="H31" s="10" t="s">
        <v>14</v>
      </c>
      <c r="I31" s="10" t="s">
        <v>14</v>
      </c>
      <c r="J31" s="10" t="s">
        <v>14</v>
      </c>
      <c r="K31" s="7"/>
    </row>
    <row r="32" spans="1:11" ht="28.5" customHeight="1" x14ac:dyDescent="0.3">
      <c r="A32" s="25" t="s">
        <v>26</v>
      </c>
      <c r="B32" s="27" t="s">
        <v>27</v>
      </c>
      <c r="C32" s="5" t="s">
        <v>2</v>
      </c>
      <c r="D32" s="6">
        <f t="shared" ref="D32:J32" si="3">D4</f>
        <v>195000</v>
      </c>
      <c r="E32" s="6">
        <f t="shared" si="3"/>
        <v>135000</v>
      </c>
      <c r="F32" s="6">
        <f t="shared" si="3"/>
        <v>130000</v>
      </c>
      <c r="G32" s="6">
        <f t="shared" si="3"/>
        <v>135000</v>
      </c>
      <c r="H32" s="6">
        <f t="shared" si="3"/>
        <v>137500</v>
      </c>
      <c r="I32" s="6">
        <f t="shared" si="3"/>
        <v>130000</v>
      </c>
      <c r="J32" s="6">
        <f t="shared" si="3"/>
        <v>195000</v>
      </c>
      <c r="K32" s="11"/>
    </row>
    <row r="33" spans="1:11" ht="28.5" customHeight="1" x14ac:dyDescent="0.3">
      <c r="A33" s="36"/>
      <c r="B33" s="37"/>
      <c r="C33" s="5" t="s">
        <v>13</v>
      </c>
      <c r="D33" s="10" t="s">
        <v>14</v>
      </c>
      <c r="E33" s="10" t="s">
        <v>14</v>
      </c>
      <c r="F33" s="10" t="s">
        <v>14</v>
      </c>
      <c r="G33" s="10" t="s">
        <v>14</v>
      </c>
      <c r="H33" s="10" t="s">
        <v>14</v>
      </c>
      <c r="I33" s="10" t="s">
        <v>14</v>
      </c>
      <c r="J33" s="10" t="s">
        <v>14</v>
      </c>
      <c r="K33" s="7"/>
    </row>
    <row r="34" spans="1:11" ht="28.5" customHeight="1" x14ac:dyDescent="0.3">
      <c r="A34" s="36"/>
      <c r="B34" s="37"/>
      <c r="C34" s="5" t="s">
        <v>15</v>
      </c>
      <c r="D34" s="10" t="s">
        <v>14</v>
      </c>
      <c r="E34" s="10" t="s">
        <v>14</v>
      </c>
      <c r="F34" s="10" t="s">
        <v>14</v>
      </c>
      <c r="G34" s="10" t="s">
        <v>14</v>
      </c>
      <c r="H34" s="10" t="s">
        <v>14</v>
      </c>
      <c r="I34" s="10" t="s">
        <v>14</v>
      </c>
      <c r="J34" s="10" t="s">
        <v>14</v>
      </c>
      <c r="K34" s="7"/>
    </row>
    <row r="35" spans="1:11" ht="28.5" customHeight="1" x14ac:dyDescent="0.3">
      <c r="A35" s="36"/>
      <c r="B35" s="37"/>
      <c r="C35" s="5" t="s">
        <v>16</v>
      </c>
      <c r="D35" s="10" t="s">
        <v>14</v>
      </c>
      <c r="E35" s="10" t="s">
        <v>14</v>
      </c>
      <c r="F35" s="10" t="s">
        <v>14</v>
      </c>
      <c r="G35" s="10" t="s">
        <v>14</v>
      </c>
      <c r="H35" s="10" t="s">
        <v>14</v>
      </c>
      <c r="I35" s="10" t="s">
        <v>14</v>
      </c>
      <c r="J35" s="10" t="s">
        <v>14</v>
      </c>
      <c r="K35" s="7"/>
    </row>
    <row r="36" spans="1:11" ht="28.5" customHeight="1" x14ac:dyDescent="0.3">
      <c r="A36" s="36"/>
      <c r="B36" s="37"/>
      <c r="C36" s="5" t="s">
        <v>17</v>
      </c>
      <c r="D36" s="10" t="s">
        <v>14</v>
      </c>
      <c r="E36" s="10" t="s">
        <v>14</v>
      </c>
      <c r="F36" s="10" t="s">
        <v>14</v>
      </c>
      <c r="G36" s="10" t="s">
        <v>14</v>
      </c>
      <c r="H36" s="10" t="s">
        <v>14</v>
      </c>
      <c r="I36" s="10" t="s">
        <v>14</v>
      </c>
      <c r="J36" s="10" t="s">
        <v>14</v>
      </c>
      <c r="K36" s="7"/>
    </row>
    <row r="37" spans="1:11" ht="28.5" customHeight="1" x14ac:dyDescent="0.3">
      <c r="A37" s="36"/>
      <c r="B37" s="37"/>
      <c r="C37" s="5" t="s">
        <v>18</v>
      </c>
      <c r="D37" s="10" t="s">
        <v>14</v>
      </c>
      <c r="E37" s="10" t="s">
        <v>14</v>
      </c>
      <c r="F37" s="10" t="s">
        <v>14</v>
      </c>
      <c r="G37" s="10" t="s">
        <v>14</v>
      </c>
      <c r="H37" s="10" t="s">
        <v>14</v>
      </c>
      <c r="I37" s="10" t="s">
        <v>14</v>
      </c>
      <c r="J37" s="10" t="s">
        <v>14</v>
      </c>
      <c r="K37" s="7"/>
    </row>
    <row r="38" spans="1:11" ht="28.5" customHeight="1" x14ac:dyDescent="0.3">
      <c r="A38" s="26"/>
      <c r="B38" s="28"/>
      <c r="C38" s="5" t="s">
        <v>19</v>
      </c>
      <c r="D38" s="10" t="s">
        <v>14</v>
      </c>
      <c r="E38" s="10" t="s">
        <v>14</v>
      </c>
      <c r="F38" s="10" t="s">
        <v>14</v>
      </c>
      <c r="G38" s="10" t="s">
        <v>14</v>
      </c>
      <c r="H38" s="10" t="s">
        <v>14</v>
      </c>
      <c r="I38" s="10" t="s">
        <v>14</v>
      </c>
      <c r="J38" s="10" t="s">
        <v>14</v>
      </c>
      <c r="K38" s="7"/>
    </row>
    <row r="39" spans="1:11" ht="28.5" customHeight="1" x14ac:dyDescent="0.3">
      <c r="A39" s="25" t="s">
        <v>28</v>
      </c>
      <c r="B39" s="27" t="s">
        <v>29</v>
      </c>
      <c r="C39" s="5" t="s">
        <v>2</v>
      </c>
      <c r="D39" s="6">
        <f t="shared" ref="D39:J39" si="4">D4</f>
        <v>195000</v>
      </c>
      <c r="E39" s="6">
        <f t="shared" si="4"/>
        <v>135000</v>
      </c>
      <c r="F39" s="6">
        <f t="shared" si="4"/>
        <v>130000</v>
      </c>
      <c r="G39" s="6">
        <f t="shared" si="4"/>
        <v>135000</v>
      </c>
      <c r="H39" s="6">
        <f t="shared" si="4"/>
        <v>137500</v>
      </c>
      <c r="I39" s="6">
        <f t="shared" si="4"/>
        <v>130000</v>
      </c>
      <c r="J39" s="6">
        <f t="shared" si="4"/>
        <v>195000</v>
      </c>
      <c r="K39" s="7"/>
    </row>
    <row r="40" spans="1:11" ht="28.5" customHeight="1" x14ac:dyDescent="0.3">
      <c r="A40" s="36"/>
      <c r="B40" s="37"/>
      <c r="C40" s="5" t="s">
        <v>13</v>
      </c>
      <c r="D40" s="10" t="s">
        <v>14</v>
      </c>
      <c r="E40" s="10" t="s">
        <v>14</v>
      </c>
      <c r="F40" s="10" t="s">
        <v>14</v>
      </c>
      <c r="G40" s="10" t="s">
        <v>14</v>
      </c>
      <c r="H40" s="10" t="s">
        <v>14</v>
      </c>
      <c r="I40" s="10" t="s">
        <v>14</v>
      </c>
      <c r="J40" s="10" t="s">
        <v>14</v>
      </c>
      <c r="K40" s="7"/>
    </row>
    <row r="41" spans="1:11" ht="28.5" customHeight="1" x14ac:dyDescent="0.3">
      <c r="A41" s="36"/>
      <c r="B41" s="37"/>
      <c r="C41" s="5" t="s">
        <v>15</v>
      </c>
      <c r="D41" s="10" t="s">
        <v>14</v>
      </c>
      <c r="E41" s="10" t="s">
        <v>14</v>
      </c>
      <c r="F41" s="10" t="s">
        <v>14</v>
      </c>
      <c r="G41" s="10" t="s">
        <v>14</v>
      </c>
      <c r="H41" s="10" t="s">
        <v>14</v>
      </c>
      <c r="I41" s="10" t="s">
        <v>14</v>
      </c>
      <c r="J41" s="10" t="s">
        <v>14</v>
      </c>
      <c r="K41" s="7"/>
    </row>
    <row r="42" spans="1:11" ht="28.5" customHeight="1" x14ac:dyDescent="0.3">
      <c r="A42" s="36"/>
      <c r="B42" s="37"/>
      <c r="C42" s="5" t="s">
        <v>16</v>
      </c>
      <c r="D42" s="10" t="s">
        <v>14</v>
      </c>
      <c r="E42" s="10" t="s">
        <v>14</v>
      </c>
      <c r="F42" s="10" t="s">
        <v>14</v>
      </c>
      <c r="G42" s="10" t="s">
        <v>14</v>
      </c>
      <c r="H42" s="10" t="s">
        <v>14</v>
      </c>
      <c r="I42" s="10" t="s">
        <v>14</v>
      </c>
      <c r="J42" s="10" t="s">
        <v>14</v>
      </c>
      <c r="K42" s="7"/>
    </row>
    <row r="43" spans="1:11" ht="28.5" customHeight="1" x14ac:dyDescent="0.3">
      <c r="A43" s="36"/>
      <c r="B43" s="37"/>
      <c r="C43" s="5" t="s">
        <v>17</v>
      </c>
      <c r="D43" s="10" t="s">
        <v>14</v>
      </c>
      <c r="E43" s="10" t="s">
        <v>14</v>
      </c>
      <c r="F43" s="10" t="s">
        <v>14</v>
      </c>
      <c r="G43" s="10" t="s">
        <v>14</v>
      </c>
      <c r="H43" s="10" t="s">
        <v>14</v>
      </c>
      <c r="I43" s="10" t="s">
        <v>14</v>
      </c>
      <c r="J43" s="10" t="s">
        <v>14</v>
      </c>
      <c r="K43" s="7"/>
    </row>
    <row r="44" spans="1:11" ht="28.5" customHeight="1" x14ac:dyDescent="0.3">
      <c r="A44" s="36"/>
      <c r="B44" s="37"/>
      <c r="C44" s="5" t="s">
        <v>18</v>
      </c>
      <c r="D44" s="10" t="s">
        <v>14</v>
      </c>
      <c r="E44" s="10" t="s">
        <v>14</v>
      </c>
      <c r="F44" s="10" t="s">
        <v>14</v>
      </c>
      <c r="G44" s="10" t="s">
        <v>14</v>
      </c>
      <c r="H44" s="10" t="s">
        <v>14</v>
      </c>
      <c r="I44" s="10" t="s">
        <v>14</v>
      </c>
      <c r="J44" s="10" t="s">
        <v>14</v>
      </c>
      <c r="K44" s="7"/>
    </row>
    <row r="45" spans="1:11" ht="28.5" customHeight="1" x14ac:dyDescent="0.3">
      <c r="A45" s="26"/>
      <c r="B45" s="28"/>
      <c r="C45" s="5" t="s">
        <v>19</v>
      </c>
      <c r="D45" s="10" t="s">
        <v>14</v>
      </c>
      <c r="E45" s="10" t="s">
        <v>14</v>
      </c>
      <c r="F45" s="10" t="s">
        <v>14</v>
      </c>
      <c r="G45" s="10" t="s">
        <v>14</v>
      </c>
      <c r="H45" s="10" t="s">
        <v>14</v>
      </c>
      <c r="I45" s="10" t="s">
        <v>14</v>
      </c>
      <c r="J45" s="10" t="s">
        <v>14</v>
      </c>
      <c r="K45" s="7"/>
    </row>
    <row r="46" spans="1:11" ht="28.5" customHeight="1" x14ac:dyDescent="0.3">
      <c r="A46" s="25" t="s">
        <v>30</v>
      </c>
      <c r="B46" s="27" t="s">
        <v>31</v>
      </c>
      <c r="C46" s="5" t="s">
        <v>2</v>
      </c>
      <c r="D46" s="6">
        <f t="shared" ref="D46:J46" si="5">D4</f>
        <v>195000</v>
      </c>
      <c r="E46" s="6">
        <f t="shared" si="5"/>
        <v>135000</v>
      </c>
      <c r="F46" s="6">
        <f t="shared" si="5"/>
        <v>130000</v>
      </c>
      <c r="G46" s="6">
        <f t="shared" si="5"/>
        <v>135000</v>
      </c>
      <c r="H46" s="6">
        <f t="shared" si="5"/>
        <v>137500</v>
      </c>
      <c r="I46" s="6">
        <f t="shared" si="5"/>
        <v>130000</v>
      </c>
      <c r="J46" s="6">
        <f t="shared" si="5"/>
        <v>195000</v>
      </c>
      <c r="K46" s="11"/>
    </row>
    <row r="47" spans="1:11" ht="28.5" customHeight="1" x14ac:dyDescent="0.3">
      <c r="A47" s="36"/>
      <c r="B47" s="37"/>
      <c r="C47" s="5" t="s">
        <v>13</v>
      </c>
      <c r="D47" s="10" t="s">
        <v>14</v>
      </c>
      <c r="E47" s="10" t="s">
        <v>14</v>
      </c>
      <c r="F47" s="10" t="s">
        <v>14</v>
      </c>
      <c r="G47" s="10" t="s">
        <v>14</v>
      </c>
      <c r="H47" s="10" t="s">
        <v>14</v>
      </c>
      <c r="I47" s="10" t="s">
        <v>14</v>
      </c>
      <c r="J47" s="10" t="s">
        <v>14</v>
      </c>
      <c r="K47" s="7"/>
    </row>
    <row r="48" spans="1:11" ht="28.5" customHeight="1" x14ac:dyDescent="0.3">
      <c r="A48" s="36"/>
      <c r="B48" s="37"/>
      <c r="C48" s="5" t="s">
        <v>15</v>
      </c>
      <c r="D48" s="10" t="s">
        <v>14</v>
      </c>
      <c r="E48" s="10" t="s">
        <v>14</v>
      </c>
      <c r="F48" s="10" t="s">
        <v>14</v>
      </c>
      <c r="G48" s="10" t="s">
        <v>14</v>
      </c>
      <c r="H48" s="10" t="s">
        <v>14</v>
      </c>
      <c r="I48" s="10" t="s">
        <v>14</v>
      </c>
      <c r="J48" s="10" t="s">
        <v>14</v>
      </c>
      <c r="K48" s="7"/>
    </row>
    <row r="49" spans="1:11" ht="28.5" customHeight="1" x14ac:dyDescent="0.3">
      <c r="A49" s="36"/>
      <c r="B49" s="37"/>
      <c r="C49" s="5" t="s">
        <v>16</v>
      </c>
      <c r="D49" s="10" t="s">
        <v>14</v>
      </c>
      <c r="E49" s="10" t="s">
        <v>14</v>
      </c>
      <c r="F49" s="10" t="s">
        <v>14</v>
      </c>
      <c r="G49" s="10" t="s">
        <v>14</v>
      </c>
      <c r="H49" s="10" t="s">
        <v>14</v>
      </c>
      <c r="I49" s="10" t="s">
        <v>14</v>
      </c>
      <c r="J49" s="10" t="s">
        <v>14</v>
      </c>
      <c r="K49" s="7"/>
    </row>
    <row r="50" spans="1:11" ht="28.5" customHeight="1" x14ac:dyDescent="0.3">
      <c r="A50" s="36"/>
      <c r="B50" s="37"/>
      <c r="C50" s="5" t="s">
        <v>17</v>
      </c>
      <c r="D50" s="10" t="s">
        <v>14</v>
      </c>
      <c r="E50" s="10" t="s">
        <v>14</v>
      </c>
      <c r="F50" s="10" t="s">
        <v>14</v>
      </c>
      <c r="G50" s="10" t="s">
        <v>14</v>
      </c>
      <c r="H50" s="10" t="s">
        <v>14</v>
      </c>
      <c r="I50" s="10" t="s">
        <v>14</v>
      </c>
      <c r="J50" s="10" t="s">
        <v>14</v>
      </c>
      <c r="K50" s="7"/>
    </row>
    <row r="51" spans="1:11" ht="28.5" customHeight="1" x14ac:dyDescent="0.3">
      <c r="A51" s="36"/>
      <c r="B51" s="37"/>
      <c r="C51" s="5" t="s">
        <v>18</v>
      </c>
      <c r="D51" s="10" t="s">
        <v>14</v>
      </c>
      <c r="E51" s="10" t="s">
        <v>14</v>
      </c>
      <c r="F51" s="10" t="s">
        <v>14</v>
      </c>
      <c r="G51" s="10" t="s">
        <v>14</v>
      </c>
      <c r="H51" s="10" t="s">
        <v>14</v>
      </c>
      <c r="I51" s="10" t="s">
        <v>14</v>
      </c>
      <c r="J51" s="10" t="s">
        <v>14</v>
      </c>
      <c r="K51" s="7"/>
    </row>
    <row r="52" spans="1:11" ht="28.5" customHeight="1" x14ac:dyDescent="0.3">
      <c r="A52" s="26"/>
      <c r="B52" s="28"/>
      <c r="C52" s="5" t="s">
        <v>19</v>
      </c>
      <c r="D52" s="10" t="s">
        <v>14</v>
      </c>
      <c r="E52" s="10" t="s">
        <v>14</v>
      </c>
      <c r="F52" s="10" t="s">
        <v>14</v>
      </c>
      <c r="G52" s="10" t="s">
        <v>14</v>
      </c>
      <c r="H52" s="10" t="s">
        <v>14</v>
      </c>
      <c r="I52" s="10" t="s">
        <v>14</v>
      </c>
      <c r="J52" s="10" t="s">
        <v>14</v>
      </c>
      <c r="K52" s="7"/>
    </row>
    <row r="53" spans="1:11" ht="28.5" customHeight="1" x14ac:dyDescent="0.3">
      <c r="A53" s="25" t="s">
        <v>32</v>
      </c>
      <c r="B53" s="27" t="s">
        <v>33</v>
      </c>
      <c r="C53" s="5" t="s">
        <v>2</v>
      </c>
      <c r="D53" s="6">
        <f>D4+(20000*26)</f>
        <v>715000</v>
      </c>
      <c r="E53" s="6">
        <f>E4+(20000*26)</f>
        <v>655000</v>
      </c>
      <c r="F53" s="6">
        <f>F4+(20000*26)</f>
        <v>650000</v>
      </c>
      <c r="G53" s="6">
        <f>G4+(20000*27)</f>
        <v>675000</v>
      </c>
      <c r="H53" s="6">
        <f>H4+(20000*27)</f>
        <v>677500</v>
      </c>
      <c r="I53" s="6">
        <f>I4+(20000*25)</f>
        <v>630000</v>
      </c>
      <c r="J53" s="6">
        <f>J4+(20000*26)</f>
        <v>715000</v>
      </c>
      <c r="K53" s="11" t="s">
        <v>34</v>
      </c>
    </row>
    <row r="54" spans="1:11" ht="28.5" customHeight="1" x14ac:dyDescent="0.3">
      <c r="A54" s="36"/>
      <c r="B54" s="37"/>
      <c r="C54" s="5" t="s">
        <v>13</v>
      </c>
      <c r="D54" s="10" t="s">
        <v>14</v>
      </c>
      <c r="E54" s="10" t="s">
        <v>14</v>
      </c>
      <c r="F54" s="10" t="s">
        <v>14</v>
      </c>
      <c r="G54" s="10" t="s">
        <v>14</v>
      </c>
      <c r="H54" s="10" t="s">
        <v>14</v>
      </c>
      <c r="I54" s="10" t="s">
        <v>14</v>
      </c>
      <c r="J54" s="10" t="s">
        <v>14</v>
      </c>
      <c r="K54" s="11"/>
    </row>
    <row r="55" spans="1:11" ht="28.5" customHeight="1" x14ac:dyDescent="0.3">
      <c r="A55" s="36"/>
      <c r="B55" s="37"/>
      <c r="C55" s="5" t="s">
        <v>15</v>
      </c>
      <c r="D55" s="10" t="s">
        <v>14</v>
      </c>
      <c r="E55" s="10" t="s">
        <v>14</v>
      </c>
      <c r="F55" s="10" t="s">
        <v>14</v>
      </c>
      <c r="G55" s="10" t="s">
        <v>14</v>
      </c>
      <c r="H55" s="10" t="s">
        <v>14</v>
      </c>
      <c r="I55" s="10" t="s">
        <v>14</v>
      </c>
      <c r="J55" s="10" t="s">
        <v>14</v>
      </c>
      <c r="K55" s="7"/>
    </row>
    <row r="56" spans="1:11" ht="28.5" customHeight="1" x14ac:dyDescent="0.3">
      <c r="A56" s="36"/>
      <c r="B56" s="37"/>
      <c r="C56" s="5" t="s">
        <v>16</v>
      </c>
      <c r="D56" s="10" t="s">
        <v>14</v>
      </c>
      <c r="E56" s="10" t="s">
        <v>14</v>
      </c>
      <c r="F56" s="10" t="s">
        <v>14</v>
      </c>
      <c r="G56" s="10" t="s">
        <v>14</v>
      </c>
      <c r="H56" s="10" t="s">
        <v>14</v>
      </c>
      <c r="I56" s="10" t="s">
        <v>14</v>
      </c>
      <c r="J56" s="10" t="s">
        <v>14</v>
      </c>
      <c r="K56" s="7"/>
    </row>
    <row r="57" spans="1:11" ht="28.5" customHeight="1" x14ac:dyDescent="0.3">
      <c r="A57" s="36"/>
      <c r="B57" s="37"/>
      <c r="C57" s="5" t="s">
        <v>17</v>
      </c>
      <c r="D57" s="10" t="s">
        <v>14</v>
      </c>
      <c r="E57" s="10" t="s">
        <v>14</v>
      </c>
      <c r="F57" s="10" t="s">
        <v>14</v>
      </c>
      <c r="G57" s="10" t="s">
        <v>14</v>
      </c>
      <c r="H57" s="10" t="s">
        <v>14</v>
      </c>
      <c r="I57" s="10" t="s">
        <v>14</v>
      </c>
      <c r="J57" s="10" t="s">
        <v>14</v>
      </c>
      <c r="K57" s="12"/>
    </row>
    <row r="58" spans="1:11" ht="28.5" customHeight="1" x14ac:dyDescent="0.3">
      <c r="A58" s="36"/>
      <c r="B58" s="37"/>
      <c r="C58" s="5" t="s">
        <v>18</v>
      </c>
      <c r="D58" s="10" t="s">
        <v>14</v>
      </c>
      <c r="E58" s="10" t="s">
        <v>14</v>
      </c>
      <c r="F58" s="10" t="s">
        <v>14</v>
      </c>
      <c r="G58" s="10" t="s">
        <v>14</v>
      </c>
      <c r="H58" s="10" t="s">
        <v>14</v>
      </c>
      <c r="I58" s="10" t="s">
        <v>14</v>
      </c>
      <c r="J58" s="10" t="s">
        <v>14</v>
      </c>
      <c r="K58" s="12"/>
    </row>
    <row r="59" spans="1:11" ht="28.5" customHeight="1" thickBot="1" x14ac:dyDescent="0.35">
      <c r="A59" s="29"/>
      <c r="B59" s="30"/>
      <c r="C59" s="13" t="s">
        <v>19</v>
      </c>
      <c r="D59" s="14" t="s">
        <v>14</v>
      </c>
      <c r="E59" s="14" t="s">
        <v>14</v>
      </c>
      <c r="F59" s="14" t="s">
        <v>14</v>
      </c>
      <c r="G59" s="14" t="s">
        <v>14</v>
      </c>
      <c r="H59" s="14" t="s">
        <v>14</v>
      </c>
      <c r="I59" s="14" t="s">
        <v>14</v>
      </c>
      <c r="J59" s="14" t="s">
        <v>14</v>
      </c>
      <c r="K59" s="15"/>
    </row>
    <row r="61" spans="1:11" x14ac:dyDescent="0.3">
      <c r="D61" s="16"/>
    </row>
  </sheetData>
  <mergeCells count="19">
    <mergeCell ref="A1:K1"/>
    <mergeCell ref="A2:A3"/>
    <mergeCell ref="B2:B3"/>
    <mergeCell ref="A4:A10"/>
    <mergeCell ref="B4:B10"/>
    <mergeCell ref="A18:A24"/>
    <mergeCell ref="B18:B24"/>
    <mergeCell ref="A25:A31"/>
    <mergeCell ref="B25:B31"/>
    <mergeCell ref="A11:A17"/>
    <mergeCell ref="B11:B17"/>
    <mergeCell ref="A46:A52"/>
    <mergeCell ref="B46:B52"/>
    <mergeCell ref="A53:A59"/>
    <mergeCell ref="B53:B59"/>
    <mergeCell ref="A32:A38"/>
    <mergeCell ref="B32:B38"/>
    <mergeCell ref="A39:A45"/>
    <mergeCell ref="B39:B45"/>
  </mergeCells>
  <phoneticPr fontId="3" type="noConversion"/>
  <pageMargins left="0.7" right="0.7" top="0.75" bottom="0.75" header="0.3" footer="0.3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4BA0C-C966-4BA4-BBFC-4F625F7E3A31}">
  <sheetPr>
    <pageSetUpPr fitToPage="1"/>
  </sheetPr>
  <dimension ref="A1:K45"/>
  <sheetViews>
    <sheetView tabSelected="1" view="pageBreakPreview" zoomScale="130" zoomScaleNormal="70" zoomScaleSheetLayoutView="13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H42" sqref="H42"/>
    </sheetView>
  </sheetViews>
  <sheetFormatPr defaultRowHeight="16.5" x14ac:dyDescent="0.3"/>
  <cols>
    <col min="1" max="1" width="16.25" customWidth="1"/>
    <col min="2" max="3" width="18.25" customWidth="1"/>
    <col min="4" max="4" width="12.5" customWidth="1"/>
    <col min="5" max="5" width="14.375" bestFit="1" customWidth="1"/>
    <col min="6" max="10" width="12.5" customWidth="1"/>
    <col min="11" max="11" width="36.5" bestFit="1" customWidth="1"/>
  </cols>
  <sheetData>
    <row r="1" spans="1:11" ht="66.75" customHeight="1" thickBot="1" x14ac:dyDescent="0.35">
      <c r="A1" s="39" t="s">
        <v>55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28.5" customHeight="1" x14ac:dyDescent="0.3">
      <c r="A2" s="45" t="s">
        <v>0</v>
      </c>
      <c r="B2" s="47" t="s">
        <v>1</v>
      </c>
      <c r="C2" s="1" t="s">
        <v>47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2" t="s">
        <v>10</v>
      </c>
    </row>
    <row r="3" spans="1:11" ht="34.5" customHeight="1" x14ac:dyDescent="0.3">
      <c r="A3" s="46"/>
      <c r="B3" s="48"/>
      <c r="C3" s="3" t="s">
        <v>46</v>
      </c>
      <c r="D3" s="17">
        <v>26</v>
      </c>
      <c r="E3" s="17" t="s">
        <v>50</v>
      </c>
      <c r="F3" s="17">
        <v>26</v>
      </c>
      <c r="G3" s="17">
        <v>27</v>
      </c>
      <c r="H3" s="17" t="s">
        <v>51</v>
      </c>
      <c r="I3" s="17" t="s">
        <v>56</v>
      </c>
      <c r="J3" s="24">
        <v>26</v>
      </c>
      <c r="K3" s="4"/>
    </row>
    <row r="4" spans="1:11" ht="28.5" customHeight="1" x14ac:dyDescent="0.3">
      <c r="A4" s="40" t="s">
        <v>11</v>
      </c>
      <c r="B4" s="41" t="s">
        <v>12</v>
      </c>
      <c r="C4" s="5" t="s">
        <v>2</v>
      </c>
      <c r="D4" s="6">
        <f>26*12000</f>
        <v>312000</v>
      </c>
      <c r="E4" s="6">
        <f>(24*8000)+(2*12000)</f>
        <v>216000</v>
      </c>
      <c r="F4" s="6">
        <f>26*8000</f>
        <v>208000</v>
      </c>
      <c r="G4" s="6">
        <f>27*8000</f>
        <v>216000</v>
      </c>
      <c r="H4" s="6">
        <f>(26*8000)+(1*12000)</f>
        <v>220000</v>
      </c>
      <c r="I4" s="6">
        <f>(23*8000)+(2*12000)</f>
        <v>208000</v>
      </c>
      <c r="J4" s="6">
        <f>26*12000</f>
        <v>312000</v>
      </c>
      <c r="K4" s="7"/>
    </row>
    <row r="5" spans="1:11" ht="28.5" customHeight="1" x14ac:dyDescent="0.3">
      <c r="A5" s="40"/>
      <c r="B5" s="41"/>
      <c r="C5" s="5" t="s">
        <v>41</v>
      </c>
      <c r="D5" s="10" t="s">
        <v>14</v>
      </c>
      <c r="E5" s="10" t="s">
        <v>14</v>
      </c>
      <c r="F5" s="10" t="s">
        <v>14</v>
      </c>
      <c r="G5" s="10" t="s">
        <v>14</v>
      </c>
      <c r="H5" s="10" t="s">
        <v>14</v>
      </c>
      <c r="I5" s="10" t="s">
        <v>14</v>
      </c>
      <c r="J5" s="10" t="s">
        <v>14</v>
      </c>
      <c r="K5" s="7"/>
    </row>
    <row r="6" spans="1:11" ht="28.5" customHeight="1" x14ac:dyDescent="0.3">
      <c r="A6" s="40"/>
      <c r="B6" s="41"/>
      <c r="C6" s="5" t="s">
        <v>42</v>
      </c>
      <c r="D6" s="10" t="s">
        <v>14</v>
      </c>
      <c r="E6" s="10" t="s">
        <v>14</v>
      </c>
      <c r="F6" s="10" t="s">
        <v>14</v>
      </c>
      <c r="G6" s="10" t="s">
        <v>14</v>
      </c>
      <c r="H6" s="10" t="s">
        <v>14</v>
      </c>
      <c r="I6" s="10" t="s">
        <v>14</v>
      </c>
      <c r="J6" s="10" t="s">
        <v>14</v>
      </c>
      <c r="K6" s="7"/>
    </row>
    <row r="7" spans="1:11" ht="28.5" customHeight="1" x14ac:dyDescent="0.3">
      <c r="A7" s="40"/>
      <c r="B7" s="41"/>
      <c r="C7" s="5" t="s">
        <v>43</v>
      </c>
      <c r="D7" s="10" t="s">
        <v>14</v>
      </c>
      <c r="E7" s="10" t="s">
        <v>14</v>
      </c>
      <c r="F7" s="10" t="s">
        <v>14</v>
      </c>
      <c r="G7" s="10" t="s">
        <v>14</v>
      </c>
      <c r="H7" s="10" t="s">
        <v>14</v>
      </c>
      <c r="I7" s="10" t="s">
        <v>14</v>
      </c>
      <c r="J7" s="10" t="s">
        <v>14</v>
      </c>
      <c r="K7" s="7"/>
    </row>
    <row r="8" spans="1:11" ht="28.5" customHeight="1" x14ac:dyDescent="0.3">
      <c r="A8" s="40"/>
      <c r="B8" s="41"/>
      <c r="C8" s="5" t="s">
        <v>44</v>
      </c>
      <c r="D8" s="10" t="s">
        <v>14</v>
      </c>
      <c r="E8" s="10" t="s">
        <v>14</v>
      </c>
      <c r="F8" s="10" t="s">
        <v>14</v>
      </c>
      <c r="G8" s="10" t="s">
        <v>14</v>
      </c>
      <c r="H8" s="10" t="s">
        <v>14</v>
      </c>
      <c r="I8" s="10" t="s">
        <v>14</v>
      </c>
      <c r="J8" s="10" t="s">
        <v>14</v>
      </c>
      <c r="K8" s="7"/>
    </row>
    <row r="9" spans="1:11" ht="28.5" customHeight="1" x14ac:dyDescent="0.3">
      <c r="A9" s="40" t="s">
        <v>20</v>
      </c>
      <c r="B9" s="41" t="s">
        <v>21</v>
      </c>
      <c r="C9" s="5" t="s">
        <v>2</v>
      </c>
      <c r="D9" s="6">
        <f t="shared" ref="D9:J9" si="0">D4</f>
        <v>312000</v>
      </c>
      <c r="E9" s="6">
        <f t="shared" si="0"/>
        <v>216000</v>
      </c>
      <c r="F9" s="6">
        <f t="shared" si="0"/>
        <v>208000</v>
      </c>
      <c r="G9" s="6">
        <f t="shared" si="0"/>
        <v>216000</v>
      </c>
      <c r="H9" s="6">
        <f t="shared" si="0"/>
        <v>220000</v>
      </c>
      <c r="I9" s="6">
        <f t="shared" si="0"/>
        <v>208000</v>
      </c>
      <c r="J9" s="6">
        <f t="shared" si="0"/>
        <v>312000</v>
      </c>
      <c r="K9" s="7"/>
    </row>
    <row r="10" spans="1:11" ht="28.5" customHeight="1" x14ac:dyDescent="0.3">
      <c r="A10" s="40"/>
      <c r="B10" s="41"/>
      <c r="C10" s="5" t="s">
        <v>41</v>
      </c>
      <c r="D10" s="10" t="s">
        <v>14</v>
      </c>
      <c r="E10" s="10" t="s">
        <v>14</v>
      </c>
      <c r="F10" s="10" t="s">
        <v>14</v>
      </c>
      <c r="G10" s="10" t="s">
        <v>14</v>
      </c>
      <c r="H10" s="10" t="s">
        <v>14</v>
      </c>
      <c r="I10" s="10" t="s">
        <v>14</v>
      </c>
      <c r="J10" s="10" t="s">
        <v>14</v>
      </c>
      <c r="K10" s="7"/>
    </row>
    <row r="11" spans="1:11" ht="28.5" customHeight="1" x14ac:dyDescent="0.3">
      <c r="A11" s="40"/>
      <c r="B11" s="41"/>
      <c r="C11" s="5" t="s">
        <v>42</v>
      </c>
      <c r="D11" s="10" t="s">
        <v>14</v>
      </c>
      <c r="E11" s="10" t="s">
        <v>14</v>
      </c>
      <c r="F11" s="10" t="s">
        <v>14</v>
      </c>
      <c r="G11" s="10" t="s">
        <v>14</v>
      </c>
      <c r="H11" s="10" t="s">
        <v>14</v>
      </c>
      <c r="I11" s="10" t="s">
        <v>14</v>
      </c>
      <c r="J11" s="10" t="s">
        <v>14</v>
      </c>
      <c r="K11" s="7"/>
    </row>
    <row r="12" spans="1:11" ht="28.5" customHeight="1" x14ac:dyDescent="0.3">
      <c r="A12" s="40"/>
      <c r="B12" s="41"/>
      <c r="C12" s="5" t="s">
        <v>43</v>
      </c>
      <c r="D12" s="10" t="s">
        <v>14</v>
      </c>
      <c r="E12" s="10" t="s">
        <v>14</v>
      </c>
      <c r="F12" s="10" t="s">
        <v>14</v>
      </c>
      <c r="G12" s="10" t="s">
        <v>14</v>
      </c>
      <c r="H12" s="10" t="s">
        <v>14</v>
      </c>
      <c r="I12" s="10" t="s">
        <v>14</v>
      </c>
      <c r="J12" s="10" t="s">
        <v>14</v>
      </c>
      <c r="K12" s="7"/>
    </row>
    <row r="13" spans="1:11" ht="28.5" customHeight="1" x14ac:dyDescent="0.3">
      <c r="A13" s="40"/>
      <c r="B13" s="41"/>
      <c r="C13" s="5" t="s">
        <v>44</v>
      </c>
      <c r="D13" s="10" t="s">
        <v>14</v>
      </c>
      <c r="E13" s="10" t="s">
        <v>14</v>
      </c>
      <c r="F13" s="10" t="s">
        <v>14</v>
      </c>
      <c r="G13" s="10" t="s">
        <v>14</v>
      </c>
      <c r="H13" s="10" t="s">
        <v>14</v>
      </c>
      <c r="I13" s="10" t="s">
        <v>14</v>
      </c>
      <c r="J13" s="10" t="s">
        <v>14</v>
      </c>
      <c r="K13" s="7"/>
    </row>
    <row r="14" spans="1:11" ht="28.5" customHeight="1" x14ac:dyDescent="0.3">
      <c r="A14" s="40" t="s">
        <v>22</v>
      </c>
      <c r="B14" s="41" t="s">
        <v>23</v>
      </c>
      <c r="C14" s="5" t="s">
        <v>2</v>
      </c>
      <c r="D14" s="6">
        <f t="shared" ref="D14:J14" si="1">D4</f>
        <v>312000</v>
      </c>
      <c r="E14" s="6">
        <f t="shared" si="1"/>
        <v>216000</v>
      </c>
      <c r="F14" s="6">
        <f t="shared" si="1"/>
        <v>208000</v>
      </c>
      <c r="G14" s="6">
        <f t="shared" si="1"/>
        <v>216000</v>
      </c>
      <c r="H14" s="6">
        <f t="shared" si="1"/>
        <v>220000</v>
      </c>
      <c r="I14" s="6">
        <f t="shared" si="1"/>
        <v>208000</v>
      </c>
      <c r="J14" s="6">
        <f t="shared" si="1"/>
        <v>312000</v>
      </c>
      <c r="K14" s="7"/>
    </row>
    <row r="15" spans="1:11" ht="28.5" customHeight="1" x14ac:dyDescent="0.3">
      <c r="A15" s="40"/>
      <c r="B15" s="41"/>
      <c r="C15" s="5" t="s">
        <v>41</v>
      </c>
      <c r="D15" s="10" t="s">
        <v>14</v>
      </c>
      <c r="E15" s="10" t="s">
        <v>14</v>
      </c>
      <c r="F15" s="10" t="s">
        <v>14</v>
      </c>
      <c r="G15" s="10" t="s">
        <v>14</v>
      </c>
      <c r="H15" s="10" t="s">
        <v>14</v>
      </c>
      <c r="I15" s="10" t="s">
        <v>14</v>
      </c>
      <c r="J15" s="10" t="s">
        <v>14</v>
      </c>
      <c r="K15" s="7"/>
    </row>
    <row r="16" spans="1:11" ht="28.5" customHeight="1" x14ac:dyDescent="0.3">
      <c r="A16" s="40"/>
      <c r="B16" s="41"/>
      <c r="C16" s="5" t="s">
        <v>42</v>
      </c>
      <c r="D16" s="10" t="s">
        <v>14</v>
      </c>
      <c r="E16" s="10" t="s">
        <v>14</v>
      </c>
      <c r="F16" s="10" t="s">
        <v>14</v>
      </c>
      <c r="G16" s="10" t="s">
        <v>14</v>
      </c>
      <c r="H16" s="10" t="s">
        <v>14</v>
      </c>
      <c r="I16" s="10" t="s">
        <v>14</v>
      </c>
      <c r="J16" s="10" t="s">
        <v>14</v>
      </c>
      <c r="K16" s="7"/>
    </row>
    <row r="17" spans="1:11" ht="28.5" customHeight="1" x14ac:dyDescent="0.3">
      <c r="A17" s="40"/>
      <c r="B17" s="41"/>
      <c r="C17" s="5" t="s">
        <v>43</v>
      </c>
      <c r="D17" s="10" t="s">
        <v>14</v>
      </c>
      <c r="E17" s="10" t="s">
        <v>14</v>
      </c>
      <c r="F17" s="10" t="s">
        <v>14</v>
      </c>
      <c r="G17" s="10" t="s">
        <v>14</v>
      </c>
      <c r="H17" s="10" t="s">
        <v>14</v>
      </c>
      <c r="I17" s="10" t="s">
        <v>14</v>
      </c>
      <c r="J17" s="10" t="s">
        <v>14</v>
      </c>
      <c r="K17" s="7"/>
    </row>
    <row r="18" spans="1:11" ht="28.5" customHeight="1" x14ac:dyDescent="0.3">
      <c r="A18" s="40"/>
      <c r="B18" s="41"/>
      <c r="C18" s="5" t="s">
        <v>44</v>
      </c>
      <c r="D18" s="10" t="s">
        <v>14</v>
      </c>
      <c r="E18" s="10" t="s">
        <v>14</v>
      </c>
      <c r="F18" s="10" t="s">
        <v>14</v>
      </c>
      <c r="G18" s="10" t="s">
        <v>14</v>
      </c>
      <c r="H18" s="10" t="s">
        <v>14</v>
      </c>
      <c r="I18" s="10" t="s">
        <v>14</v>
      </c>
      <c r="J18" s="10" t="s">
        <v>14</v>
      </c>
      <c r="K18" s="7"/>
    </row>
    <row r="19" spans="1:11" ht="28.5" customHeight="1" x14ac:dyDescent="0.3">
      <c r="A19" s="40" t="s">
        <v>24</v>
      </c>
      <c r="B19" s="42" t="s">
        <v>25</v>
      </c>
      <c r="C19" s="5" t="s">
        <v>2</v>
      </c>
      <c r="D19" s="6">
        <f>D4/2</f>
        <v>156000</v>
      </c>
      <c r="E19" s="6">
        <f t="shared" ref="E19:J19" si="2">E4/2</f>
        <v>108000</v>
      </c>
      <c r="F19" s="6">
        <f t="shared" si="2"/>
        <v>104000</v>
      </c>
      <c r="G19" s="6">
        <f t="shared" si="2"/>
        <v>108000</v>
      </c>
      <c r="H19" s="6">
        <f t="shared" si="2"/>
        <v>110000</v>
      </c>
      <c r="I19" s="6">
        <f t="shared" si="2"/>
        <v>104000</v>
      </c>
      <c r="J19" s="6">
        <f t="shared" si="2"/>
        <v>156000</v>
      </c>
      <c r="K19" s="7"/>
    </row>
    <row r="20" spans="1:11" ht="28.5" customHeight="1" x14ac:dyDescent="0.3">
      <c r="A20" s="40"/>
      <c r="B20" s="41"/>
      <c r="C20" s="5" t="s">
        <v>41</v>
      </c>
      <c r="D20" s="10" t="s">
        <v>14</v>
      </c>
      <c r="E20" s="10" t="s">
        <v>14</v>
      </c>
      <c r="F20" s="10" t="s">
        <v>14</v>
      </c>
      <c r="G20" s="10" t="s">
        <v>14</v>
      </c>
      <c r="H20" s="10" t="s">
        <v>14</v>
      </c>
      <c r="I20" s="10" t="s">
        <v>14</v>
      </c>
      <c r="J20" s="10" t="s">
        <v>14</v>
      </c>
      <c r="K20" s="7"/>
    </row>
    <row r="21" spans="1:11" ht="28.5" customHeight="1" x14ac:dyDescent="0.3">
      <c r="A21" s="40"/>
      <c r="B21" s="41"/>
      <c r="C21" s="5" t="s">
        <v>42</v>
      </c>
      <c r="D21" s="10" t="s">
        <v>14</v>
      </c>
      <c r="E21" s="10" t="s">
        <v>14</v>
      </c>
      <c r="F21" s="10" t="s">
        <v>14</v>
      </c>
      <c r="G21" s="10" t="s">
        <v>14</v>
      </c>
      <c r="H21" s="10" t="s">
        <v>14</v>
      </c>
      <c r="I21" s="10" t="s">
        <v>14</v>
      </c>
      <c r="J21" s="10" t="s">
        <v>14</v>
      </c>
      <c r="K21" s="7"/>
    </row>
    <row r="22" spans="1:11" ht="28.5" customHeight="1" x14ac:dyDescent="0.3">
      <c r="A22" s="40"/>
      <c r="B22" s="41"/>
      <c r="C22" s="5" t="s">
        <v>43</v>
      </c>
      <c r="D22" s="10" t="s">
        <v>14</v>
      </c>
      <c r="E22" s="10" t="s">
        <v>14</v>
      </c>
      <c r="F22" s="10" t="s">
        <v>14</v>
      </c>
      <c r="G22" s="10" t="s">
        <v>14</v>
      </c>
      <c r="H22" s="10" t="s">
        <v>14</v>
      </c>
      <c r="I22" s="10" t="s">
        <v>14</v>
      </c>
      <c r="J22" s="10" t="s">
        <v>14</v>
      </c>
      <c r="K22" s="7"/>
    </row>
    <row r="23" spans="1:11" ht="28.5" customHeight="1" x14ac:dyDescent="0.3">
      <c r="A23" s="40"/>
      <c r="B23" s="41"/>
      <c r="C23" s="5" t="s">
        <v>44</v>
      </c>
      <c r="D23" s="10" t="s">
        <v>14</v>
      </c>
      <c r="E23" s="10" t="s">
        <v>14</v>
      </c>
      <c r="F23" s="10" t="s">
        <v>14</v>
      </c>
      <c r="G23" s="10" t="s">
        <v>14</v>
      </c>
      <c r="H23" s="10" t="s">
        <v>14</v>
      </c>
      <c r="I23" s="10" t="s">
        <v>14</v>
      </c>
      <c r="J23" s="10" t="s">
        <v>14</v>
      </c>
      <c r="K23" s="7"/>
    </row>
    <row r="24" spans="1:11" ht="28.5" customHeight="1" x14ac:dyDescent="0.3">
      <c r="A24" s="40" t="s">
        <v>26</v>
      </c>
      <c r="B24" s="41" t="s">
        <v>27</v>
      </c>
      <c r="C24" s="5" t="s">
        <v>2</v>
      </c>
      <c r="D24" s="6">
        <f t="shared" ref="D24:J24" si="3">D4</f>
        <v>312000</v>
      </c>
      <c r="E24" s="6">
        <f t="shared" si="3"/>
        <v>216000</v>
      </c>
      <c r="F24" s="6">
        <f t="shared" si="3"/>
        <v>208000</v>
      </c>
      <c r="G24" s="6">
        <f t="shared" si="3"/>
        <v>216000</v>
      </c>
      <c r="H24" s="6">
        <f t="shared" si="3"/>
        <v>220000</v>
      </c>
      <c r="I24" s="6">
        <f t="shared" si="3"/>
        <v>208000</v>
      </c>
      <c r="J24" s="6">
        <f t="shared" si="3"/>
        <v>312000</v>
      </c>
      <c r="K24" s="11"/>
    </row>
    <row r="25" spans="1:11" ht="28.5" customHeight="1" x14ac:dyDescent="0.3">
      <c r="A25" s="40"/>
      <c r="B25" s="41"/>
      <c r="C25" s="5" t="s">
        <v>41</v>
      </c>
      <c r="D25" s="10" t="s">
        <v>14</v>
      </c>
      <c r="E25" s="10" t="s">
        <v>14</v>
      </c>
      <c r="F25" s="10" t="s">
        <v>14</v>
      </c>
      <c r="G25" s="10" t="s">
        <v>14</v>
      </c>
      <c r="H25" s="10" t="s">
        <v>14</v>
      </c>
      <c r="I25" s="10" t="s">
        <v>14</v>
      </c>
      <c r="J25" s="10" t="s">
        <v>14</v>
      </c>
      <c r="K25" s="7"/>
    </row>
    <row r="26" spans="1:11" ht="28.5" customHeight="1" x14ac:dyDescent="0.3">
      <c r="A26" s="40"/>
      <c r="B26" s="41"/>
      <c r="C26" s="5" t="s">
        <v>42</v>
      </c>
      <c r="D26" s="10" t="s">
        <v>14</v>
      </c>
      <c r="E26" s="10" t="s">
        <v>14</v>
      </c>
      <c r="F26" s="10" t="s">
        <v>14</v>
      </c>
      <c r="G26" s="10" t="s">
        <v>14</v>
      </c>
      <c r="H26" s="10" t="s">
        <v>14</v>
      </c>
      <c r="I26" s="10" t="s">
        <v>14</v>
      </c>
      <c r="J26" s="10" t="s">
        <v>14</v>
      </c>
      <c r="K26" s="7"/>
    </row>
    <row r="27" spans="1:11" ht="28.5" customHeight="1" x14ac:dyDescent="0.3">
      <c r="A27" s="40"/>
      <c r="B27" s="41"/>
      <c r="C27" s="5" t="s">
        <v>43</v>
      </c>
      <c r="D27" s="10" t="s">
        <v>14</v>
      </c>
      <c r="E27" s="10" t="s">
        <v>14</v>
      </c>
      <c r="F27" s="10" t="s">
        <v>14</v>
      </c>
      <c r="G27" s="10" t="s">
        <v>14</v>
      </c>
      <c r="H27" s="10" t="s">
        <v>14</v>
      </c>
      <c r="I27" s="10" t="s">
        <v>14</v>
      </c>
      <c r="J27" s="10" t="s">
        <v>14</v>
      </c>
      <c r="K27" s="7"/>
    </row>
    <row r="28" spans="1:11" ht="28.5" customHeight="1" x14ac:dyDescent="0.3">
      <c r="A28" s="40"/>
      <c r="B28" s="41"/>
      <c r="C28" s="5" t="s">
        <v>44</v>
      </c>
      <c r="D28" s="10" t="s">
        <v>14</v>
      </c>
      <c r="E28" s="10" t="s">
        <v>14</v>
      </c>
      <c r="F28" s="10" t="s">
        <v>14</v>
      </c>
      <c r="G28" s="10" t="s">
        <v>14</v>
      </c>
      <c r="H28" s="10" t="s">
        <v>14</v>
      </c>
      <c r="I28" s="10" t="s">
        <v>14</v>
      </c>
      <c r="J28" s="10" t="s">
        <v>14</v>
      </c>
      <c r="K28" s="7"/>
    </row>
    <row r="29" spans="1:11" ht="28.5" customHeight="1" x14ac:dyDescent="0.3">
      <c r="A29" s="40" t="s">
        <v>28</v>
      </c>
      <c r="B29" s="41" t="s">
        <v>29</v>
      </c>
      <c r="C29" s="5" t="s">
        <v>2</v>
      </c>
      <c r="D29" s="6">
        <f t="shared" ref="D29:J29" si="4">D4</f>
        <v>312000</v>
      </c>
      <c r="E29" s="6">
        <f t="shared" si="4"/>
        <v>216000</v>
      </c>
      <c r="F29" s="6">
        <f t="shared" si="4"/>
        <v>208000</v>
      </c>
      <c r="G29" s="6">
        <f t="shared" si="4"/>
        <v>216000</v>
      </c>
      <c r="H29" s="6">
        <f t="shared" si="4"/>
        <v>220000</v>
      </c>
      <c r="I29" s="6">
        <f t="shared" si="4"/>
        <v>208000</v>
      </c>
      <c r="J29" s="6">
        <f t="shared" si="4"/>
        <v>312000</v>
      </c>
      <c r="K29" s="7"/>
    </row>
    <row r="30" spans="1:11" ht="28.5" customHeight="1" x14ac:dyDescent="0.3">
      <c r="A30" s="40"/>
      <c r="B30" s="41"/>
      <c r="C30" s="5" t="s">
        <v>41</v>
      </c>
      <c r="D30" s="10" t="s">
        <v>14</v>
      </c>
      <c r="E30" s="10" t="s">
        <v>14</v>
      </c>
      <c r="F30" s="10" t="s">
        <v>14</v>
      </c>
      <c r="G30" s="10" t="s">
        <v>14</v>
      </c>
      <c r="H30" s="10" t="s">
        <v>14</v>
      </c>
      <c r="I30" s="10" t="s">
        <v>14</v>
      </c>
      <c r="J30" s="10" t="s">
        <v>14</v>
      </c>
      <c r="K30" s="7"/>
    </row>
    <row r="31" spans="1:11" ht="28.5" customHeight="1" x14ac:dyDescent="0.3">
      <c r="A31" s="40"/>
      <c r="B31" s="41"/>
      <c r="C31" s="5" t="s">
        <v>42</v>
      </c>
      <c r="D31" s="10" t="s">
        <v>14</v>
      </c>
      <c r="E31" s="10" t="s">
        <v>14</v>
      </c>
      <c r="F31" s="10" t="s">
        <v>14</v>
      </c>
      <c r="G31" s="10" t="s">
        <v>14</v>
      </c>
      <c r="H31" s="10" t="s">
        <v>14</v>
      </c>
      <c r="I31" s="10" t="s">
        <v>14</v>
      </c>
      <c r="J31" s="10" t="s">
        <v>14</v>
      </c>
      <c r="K31" s="7"/>
    </row>
    <row r="32" spans="1:11" ht="28.5" customHeight="1" x14ac:dyDescent="0.3">
      <c r="A32" s="40"/>
      <c r="B32" s="41"/>
      <c r="C32" s="5" t="s">
        <v>43</v>
      </c>
      <c r="D32" s="10" t="s">
        <v>14</v>
      </c>
      <c r="E32" s="10" t="s">
        <v>14</v>
      </c>
      <c r="F32" s="10" t="s">
        <v>14</v>
      </c>
      <c r="G32" s="10" t="s">
        <v>14</v>
      </c>
      <c r="H32" s="10" t="s">
        <v>14</v>
      </c>
      <c r="I32" s="10" t="s">
        <v>14</v>
      </c>
      <c r="J32" s="10" t="s">
        <v>14</v>
      </c>
      <c r="K32" s="7"/>
    </row>
    <row r="33" spans="1:11" ht="28.5" customHeight="1" x14ac:dyDescent="0.3">
      <c r="A33" s="40"/>
      <c r="B33" s="41"/>
      <c r="C33" s="5" t="s">
        <v>44</v>
      </c>
      <c r="D33" s="10" t="s">
        <v>14</v>
      </c>
      <c r="E33" s="10" t="s">
        <v>14</v>
      </c>
      <c r="F33" s="10" t="s">
        <v>14</v>
      </c>
      <c r="G33" s="10" t="s">
        <v>14</v>
      </c>
      <c r="H33" s="10" t="s">
        <v>14</v>
      </c>
      <c r="I33" s="10" t="s">
        <v>14</v>
      </c>
      <c r="J33" s="10" t="s">
        <v>14</v>
      </c>
      <c r="K33" s="7"/>
    </row>
    <row r="34" spans="1:11" ht="28.5" customHeight="1" x14ac:dyDescent="0.3">
      <c r="A34" s="40" t="s">
        <v>30</v>
      </c>
      <c r="B34" s="41" t="s">
        <v>31</v>
      </c>
      <c r="C34" s="5" t="s">
        <v>2</v>
      </c>
      <c r="D34" s="6">
        <f t="shared" ref="D34:J34" si="5">D4</f>
        <v>312000</v>
      </c>
      <c r="E34" s="6">
        <f t="shared" si="5"/>
        <v>216000</v>
      </c>
      <c r="F34" s="6">
        <f t="shared" si="5"/>
        <v>208000</v>
      </c>
      <c r="G34" s="6">
        <f t="shared" si="5"/>
        <v>216000</v>
      </c>
      <c r="H34" s="6">
        <f t="shared" si="5"/>
        <v>220000</v>
      </c>
      <c r="I34" s="6">
        <f t="shared" si="5"/>
        <v>208000</v>
      </c>
      <c r="J34" s="6">
        <f t="shared" si="5"/>
        <v>312000</v>
      </c>
      <c r="K34" s="11"/>
    </row>
    <row r="35" spans="1:11" ht="28.5" customHeight="1" x14ac:dyDescent="0.3">
      <c r="A35" s="40"/>
      <c r="B35" s="41"/>
      <c r="C35" s="5" t="s">
        <v>41</v>
      </c>
      <c r="D35" s="10" t="s">
        <v>14</v>
      </c>
      <c r="E35" s="10" t="s">
        <v>14</v>
      </c>
      <c r="F35" s="10" t="s">
        <v>14</v>
      </c>
      <c r="G35" s="10" t="s">
        <v>14</v>
      </c>
      <c r="H35" s="10" t="s">
        <v>14</v>
      </c>
      <c r="I35" s="10" t="s">
        <v>14</v>
      </c>
      <c r="J35" s="10" t="s">
        <v>14</v>
      </c>
      <c r="K35" s="7"/>
    </row>
    <row r="36" spans="1:11" ht="28.5" customHeight="1" x14ac:dyDescent="0.3">
      <c r="A36" s="40"/>
      <c r="B36" s="41"/>
      <c r="C36" s="5" t="s">
        <v>42</v>
      </c>
      <c r="D36" s="10" t="s">
        <v>14</v>
      </c>
      <c r="E36" s="10" t="s">
        <v>14</v>
      </c>
      <c r="F36" s="10" t="s">
        <v>14</v>
      </c>
      <c r="G36" s="10" t="s">
        <v>14</v>
      </c>
      <c r="H36" s="10" t="s">
        <v>14</v>
      </c>
      <c r="I36" s="10" t="s">
        <v>14</v>
      </c>
      <c r="J36" s="10" t="s">
        <v>14</v>
      </c>
      <c r="K36" s="7"/>
    </row>
    <row r="37" spans="1:11" ht="28.5" customHeight="1" x14ac:dyDescent="0.3">
      <c r="A37" s="40"/>
      <c r="B37" s="41"/>
      <c r="C37" s="5" t="s">
        <v>43</v>
      </c>
      <c r="D37" s="10" t="s">
        <v>14</v>
      </c>
      <c r="E37" s="10" t="s">
        <v>14</v>
      </c>
      <c r="F37" s="10" t="s">
        <v>14</v>
      </c>
      <c r="G37" s="10" t="s">
        <v>14</v>
      </c>
      <c r="H37" s="10" t="s">
        <v>14</v>
      </c>
      <c r="I37" s="10" t="s">
        <v>14</v>
      </c>
      <c r="J37" s="10" t="s">
        <v>14</v>
      </c>
      <c r="K37" s="7"/>
    </row>
    <row r="38" spans="1:11" ht="28.5" customHeight="1" x14ac:dyDescent="0.3">
      <c r="A38" s="40"/>
      <c r="B38" s="41"/>
      <c r="C38" s="5" t="s">
        <v>44</v>
      </c>
      <c r="D38" s="10" t="s">
        <v>14</v>
      </c>
      <c r="E38" s="10" t="s">
        <v>14</v>
      </c>
      <c r="F38" s="10" t="s">
        <v>14</v>
      </c>
      <c r="G38" s="10" t="s">
        <v>14</v>
      </c>
      <c r="H38" s="10" t="s">
        <v>14</v>
      </c>
      <c r="I38" s="10" t="s">
        <v>14</v>
      </c>
      <c r="J38" s="10" t="s">
        <v>14</v>
      </c>
      <c r="K38" s="7"/>
    </row>
    <row r="39" spans="1:11" ht="27.75" customHeight="1" x14ac:dyDescent="0.3">
      <c r="A39" s="40" t="s">
        <v>32</v>
      </c>
      <c r="B39" s="41" t="s">
        <v>33</v>
      </c>
      <c r="C39" s="5" t="s">
        <v>2</v>
      </c>
      <c r="D39" s="6">
        <f>D4+(20000*26)</f>
        <v>832000</v>
      </c>
      <c r="E39" s="6">
        <f>E4+(20000*26)</f>
        <v>736000</v>
      </c>
      <c r="F39" s="6">
        <f>F4+(20000*26)</f>
        <v>728000</v>
      </c>
      <c r="G39" s="6">
        <f>G4+(20000*27)</f>
        <v>756000</v>
      </c>
      <c r="H39" s="6">
        <f>H4+(20000*27)</f>
        <v>760000</v>
      </c>
      <c r="I39" s="6">
        <f>I4+(20000*25)</f>
        <v>708000</v>
      </c>
      <c r="J39" s="6">
        <f>J4+(20000*26)</f>
        <v>832000</v>
      </c>
      <c r="K39" s="11" t="s">
        <v>45</v>
      </c>
    </row>
    <row r="40" spans="1:11" ht="27.75" customHeight="1" x14ac:dyDescent="0.3">
      <c r="A40" s="40"/>
      <c r="B40" s="41"/>
      <c r="C40" s="5" t="s">
        <v>41</v>
      </c>
      <c r="D40" s="10" t="s">
        <v>14</v>
      </c>
      <c r="E40" s="10" t="s">
        <v>14</v>
      </c>
      <c r="F40" s="10" t="s">
        <v>14</v>
      </c>
      <c r="G40" s="10" t="s">
        <v>14</v>
      </c>
      <c r="H40" s="10" t="s">
        <v>14</v>
      </c>
      <c r="I40" s="10" t="s">
        <v>14</v>
      </c>
      <c r="J40" s="10" t="s">
        <v>14</v>
      </c>
      <c r="K40" s="11"/>
    </row>
    <row r="41" spans="1:11" ht="27.75" customHeight="1" x14ac:dyDescent="0.3">
      <c r="A41" s="40"/>
      <c r="B41" s="41"/>
      <c r="C41" s="5" t="s">
        <v>42</v>
      </c>
      <c r="D41" s="10" t="s">
        <v>14</v>
      </c>
      <c r="E41" s="10" t="s">
        <v>14</v>
      </c>
      <c r="F41" s="10" t="s">
        <v>14</v>
      </c>
      <c r="G41" s="10" t="s">
        <v>14</v>
      </c>
      <c r="H41" s="10" t="s">
        <v>14</v>
      </c>
      <c r="I41" s="10" t="s">
        <v>14</v>
      </c>
      <c r="J41" s="10" t="s">
        <v>14</v>
      </c>
      <c r="K41" s="7"/>
    </row>
    <row r="42" spans="1:11" ht="27.75" customHeight="1" x14ac:dyDescent="0.3">
      <c r="A42" s="40"/>
      <c r="B42" s="41"/>
      <c r="C42" s="5" t="s">
        <v>43</v>
      </c>
      <c r="D42" s="10" t="s">
        <v>14</v>
      </c>
      <c r="E42" s="10" t="s">
        <v>14</v>
      </c>
      <c r="F42" s="10" t="s">
        <v>14</v>
      </c>
      <c r="G42" s="10" t="s">
        <v>14</v>
      </c>
      <c r="H42" s="10" t="s">
        <v>14</v>
      </c>
      <c r="I42" s="10" t="s">
        <v>14</v>
      </c>
      <c r="J42" s="10" t="s">
        <v>14</v>
      </c>
      <c r="K42" s="7"/>
    </row>
    <row r="43" spans="1:11" ht="27.75" customHeight="1" thickBot="1" x14ac:dyDescent="0.35">
      <c r="A43" s="43"/>
      <c r="B43" s="44"/>
      <c r="C43" s="13" t="s">
        <v>44</v>
      </c>
      <c r="D43" s="14" t="s">
        <v>14</v>
      </c>
      <c r="E43" s="14" t="s">
        <v>14</v>
      </c>
      <c r="F43" s="14" t="s">
        <v>14</v>
      </c>
      <c r="G43" s="14" t="s">
        <v>14</v>
      </c>
      <c r="H43" s="14" t="s">
        <v>14</v>
      </c>
      <c r="I43" s="14" t="s">
        <v>14</v>
      </c>
      <c r="J43" s="14" t="s">
        <v>14</v>
      </c>
      <c r="K43" s="15"/>
    </row>
    <row r="45" spans="1:11" x14ac:dyDescent="0.3">
      <c r="D45" s="16"/>
    </row>
  </sheetData>
  <mergeCells count="19">
    <mergeCell ref="A9:A13"/>
    <mergeCell ref="B9:B13"/>
    <mergeCell ref="A1:K1"/>
    <mergeCell ref="A2:A3"/>
    <mergeCell ref="B2:B3"/>
    <mergeCell ref="A4:A8"/>
    <mergeCell ref="B4:B8"/>
    <mergeCell ref="A14:A18"/>
    <mergeCell ref="B14:B18"/>
    <mergeCell ref="A19:A23"/>
    <mergeCell ref="B19:B23"/>
    <mergeCell ref="A39:A43"/>
    <mergeCell ref="B39:B43"/>
    <mergeCell ref="A24:A28"/>
    <mergeCell ref="B24:B28"/>
    <mergeCell ref="A29:A33"/>
    <mergeCell ref="B29:B33"/>
    <mergeCell ref="A34:A38"/>
    <mergeCell ref="B34:B38"/>
  </mergeCells>
  <phoneticPr fontId="3" type="noConversion"/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축구장</vt:lpstr>
      <vt:lpstr>풋살장</vt:lpstr>
      <vt:lpstr>족구장</vt:lpstr>
      <vt:lpstr>테니스장</vt:lpstr>
      <vt:lpstr>족구장!Print_Area</vt:lpstr>
      <vt:lpstr>축구장!Print_Area</vt:lpstr>
      <vt:lpstr>테니스장!Print_Area</vt:lpstr>
      <vt:lpstr>풋살장!Print_Area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Deok Ha Ahn</cp:lastModifiedBy>
  <cp:lastPrinted>2025-04-22T05:27:23Z</cp:lastPrinted>
  <dcterms:created xsi:type="dcterms:W3CDTF">2025-04-22T03:11:24Z</dcterms:created>
  <dcterms:modified xsi:type="dcterms:W3CDTF">2026-05-19T01:44:46Z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